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7400" windowHeight="8445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Plan1!$A$11:$G$127</definedName>
    <definedName name="_xlnm.Print_Area" localSheetId="0">Plan1!$A$1:$F$145</definedName>
    <definedName name="_xlnm.Print_Titles" localSheetId="0">Plan1!$11:$12</definedName>
  </definedNames>
  <calcPr calcId="145621"/>
</workbook>
</file>

<file path=xl/calcChain.xml><?xml version="1.0" encoding="utf-8"?>
<calcChain xmlns="http://schemas.openxmlformats.org/spreadsheetml/2006/main">
  <c r="G57" i="1" l="1"/>
  <c r="G144" i="1" s="1"/>
  <c r="G139" i="1" l="1"/>
  <c r="G138" i="1" l="1"/>
  <c r="G101" i="1"/>
  <c r="G136" i="1"/>
  <c r="G83" i="1"/>
  <c r="G137" i="1"/>
  <c r="G87" i="1"/>
  <c r="G131" i="1"/>
  <c r="G50" i="1"/>
  <c r="G41" i="1"/>
  <c r="G104" i="1" l="1"/>
  <c r="G111" i="1" l="1"/>
  <c r="G51" i="1"/>
  <c r="G40" i="1"/>
  <c r="G62" i="1" l="1"/>
  <c r="G103" i="1"/>
  <c r="G78" i="1"/>
  <c r="G127" i="1" l="1"/>
  <c r="G117" i="1"/>
  <c r="G107" i="1"/>
  <c r="G106" i="1"/>
  <c r="G98" i="1"/>
  <c r="G91" i="1"/>
  <c r="G89" i="1"/>
  <c r="G72" i="1"/>
  <c r="G70" i="1"/>
  <c r="G69" i="1"/>
  <c r="G68" i="1"/>
  <c r="G66" i="1"/>
  <c r="G63" i="1"/>
  <c r="G55" i="1"/>
  <c r="G47" i="1"/>
  <c r="G44" i="1"/>
  <c r="G35" i="1"/>
  <c r="G28" i="1"/>
  <c r="G26" i="1"/>
  <c r="G19" i="1"/>
  <c r="G18" i="1"/>
  <c r="G17" i="1"/>
</calcChain>
</file>

<file path=xl/sharedStrings.xml><?xml version="1.0" encoding="utf-8"?>
<sst xmlns="http://schemas.openxmlformats.org/spreadsheetml/2006/main" count="588" uniqueCount="281">
  <si>
    <t>ITEM</t>
  </si>
  <si>
    <t>DISCRIMINAÇÃO DOS SERVIÇOS</t>
  </si>
  <si>
    <t>NOME CIENTÍFICO</t>
  </si>
  <si>
    <t>TIPO</t>
  </si>
  <si>
    <t>TAM (M)</t>
  </si>
  <si>
    <t>UN</t>
  </si>
  <si>
    <t>QUANT. CONTRATO</t>
  </si>
  <si>
    <t>Abacate</t>
  </si>
  <si>
    <t>Persea americana</t>
  </si>
  <si>
    <t xml:space="preserve">Árvore </t>
  </si>
  <si>
    <t>unid.</t>
  </si>
  <si>
    <t>Abrico de Macaco</t>
  </si>
  <si>
    <t>Couroupita guianensis</t>
  </si>
  <si>
    <t>Acerola</t>
  </si>
  <si>
    <t>Malpighia glabra</t>
  </si>
  <si>
    <t>Agave Cinza</t>
  </si>
  <si>
    <t>Agave americana subsp. protoamericana</t>
  </si>
  <si>
    <t xml:space="preserve">Herbácea </t>
  </si>
  <si>
    <t>Alamanda amarela</t>
  </si>
  <si>
    <t>Allamanda cathartica</t>
  </si>
  <si>
    <t xml:space="preserve">Arbusto </t>
  </si>
  <si>
    <t>Aleluia</t>
  </si>
  <si>
    <t>Caesalpinia pluviosa var. peltophoroides</t>
  </si>
  <si>
    <t>Alpinea Vermelha</t>
  </si>
  <si>
    <t>Alpinia purpurata</t>
  </si>
  <si>
    <t>Amoreira</t>
  </si>
  <si>
    <t>Areca Bambu</t>
  </si>
  <si>
    <t>Dypsis lutescens</t>
  </si>
  <si>
    <t xml:space="preserve">Palmeira </t>
  </si>
  <si>
    <t>Árvore mastro</t>
  </si>
  <si>
    <t>Polyalthia longifolia</t>
  </si>
  <si>
    <t>Azaléia</t>
  </si>
  <si>
    <t>Rhododendron simsii ´Nordlicht´</t>
  </si>
  <si>
    <t>0,50 florindo</t>
  </si>
  <si>
    <t>Barba de serpente</t>
  </si>
  <si>
    <t>Liriope muscari ´Variegata´</t>
  </si>
  <si>
    <t>forr</t>
  </si>
  <si>
    <t>m2</t>
  </si>
  <si>
    <t>Bouganvile sem espinho</t>
  </si>
  <si>
    <t xml:space="preserve">Bougainvillea glabra ´Sanderiana´ </t>
  </si>
  <si>
    <t>Buriti</t>
  </si>
  <si>
    <t xml:space="preserve">Mauritiella armata </t>
  </si>
  <si>
    <t>Caliandra vermelha</t>
  </si>
  <si>
    <t>Calliandra tweedii</t>
  </si>
  <si>
    <t>Camarão Amarelo</t>
  </si>
  <si>
    <t>Pachystachys lutea</t>
  </si>
  <si>
    <t>Canafistula</t>
  </si>
  <si>
    <t>Peltophorum dubium</t>
  </si>
  <si>
    <t>Capim dos Pampas</t>
  </si>
  <si>
    <t>Cortaderia selloana</t>
  </si>
  <si>
    <t>Carambola</t>
  </si>
  <si>
    <t>Averrhoa carambola</t>
  </si>
  <si>
    <t>Chichá</t>
  </si>
  <si>
    <t>Sterculia xixa</t>
  </si>
  <si>
    <t>Chuva de ouro</t>
  </si>
  <si>
    <t>Cassia ferruginosa</t>
  </si>
  <si>
    <t>Cica Circinallis</t>
  </si>
  <si>
    <t>Cycas circinalis</t>
  </si>
  <si>
    <t>Cica revoluta</t>
  </si>
  <si>
    <t>Cycas revoluta</t>
  </si>
  <si>
    <t>entre 0,50 a 0,80</t>
  </si>
  <si>
    <t>Congeia</t>
  </si>
  <si>
    <t>Congea tomentosa</t>
  </si>
  <si>
    <t>Trepadeira</t>
  </si>
  <si>
    <t>Dasilirio</t>
  </si>
  <si>
    <t>Dasylirion serratifolium</t>
  </si>
  <si>
    <t>Dracena Tricolor</t>
  </si>
  <si>
    <t>Dracaena marginata ´Tricolor´</t>
  </si>
  <si>
    <t>Escova de Macaco</t>
  </si>
  <si>
    <t>Apeiba tibourbou</t>
  </si>
  <si>
    <t>Ficus Lirata</t>
  </si>
  <si>
    <t>Ficus lyrata</t>
  </si>
  <si>
    <t>Filodendro</t>
  </si>
  <si>
    <t>Philodendron melinonii</t>
  </si>
  <si>
    <t>Flamboyant</t>
  </si>
  <si>
    <t>Delonix regia</t>
  </si>
  <si>
    <t>Formio Verde - 1,00 m</t>
  </si>
  <si>
    <t>Phormium tenax</t>
  </si>
  <si>
    <t>0,5 bem cheio</t>
  </si>
  <si>
    <t>gota de orvalho</t>
  </si>
  <si>
    <t>Evolvulus pusillus</t>
  </si>
  <si>
    <t>Grama amendoim</t>
  </si>
  <si>
    <t>Arachis repens</t>
  </si>
  <si>
    <t>Guapuruvu</t>
  </si>
  <si>
    <t>Schizolobium parahyba</t>
  </si>
  <si>
    <t>Hedychium vermelho</t>
  </si>
  <si>
    <t>Hedychium coccineum</t>
  </si>
  <si>
    <t>Hibisco</t>
  </si>
  <si>
    <t>Hibiscus rosa-sinensis ´Empire´</t>
  </si>
  <si>
    <t xml:space="preserve">Ingazeiro </t>
  </si>
  <si>
    <t>Inga sp</t>
  </si>
  <si>
    <t>Ipê Amarelo</t>
  </si>
  <si>
    <t>Handroanthus ochraceus</t>
  </si>
  <si>
    <t>Ipê amarelo de Jardim</t>
  </si>
  <si>
    <t>Tecoma stans</t>
  </si>
  <si>
    <t>Ipê Branco - 1,50 m</t>
  </si>
  <si>
    <t>Tabebuia roseoalba</t>
  </si>
  <si>
    <t>Ipê do morro (Ipê Amarelo)</t>
  </si>
  <si>
    <t>Handroanthus chrysotrichus</t>
  </si>
  <si>
    <t>Ipê Roxo</t>
  </si>
  <si>
    <t>Handroanthus impetiginosus</t>
  </si>
  <si>
    <t>Iuca filamentosa</t>
  </si>
  <si>
    <t>Yucca filamentosa</t>
  </si>
  <si>
    <t>Ixora maui colorida</t>
  </si>
  <si>
    <t>Ixora coccinea ´Maui Vermelha´</t>
  </si>
  <si>
    <t>0,4 florindo</t>
  </si>
  <si>
    <t>Jaboticaba</t>
  </si>
  <si>
    <t>Plinia cauliflora</t>
  </si>
  <si>
    <t>2,5 produzindo</t>
  </si>
  <si>
    <t>Jacarandá mimoso</t>
  </si>
  <si>
    <t>Jacaranda mimosifolia</t>
  </si>
  <si>
    <t>Jasmim Manga Amar., rubro e branco</t>
  </si>
  <si>
    <t>Plumeria rubra</t>
  </si>
  <si>
    <t>Jasmim mesni</t>
  </si>
  <si>
    <t>Jasminum mesnyi</t>
  </si>
  <si>
    <t>Jatobá</t>
  </si>
  <si>
    <t>Hymenaea courbaril</t>
  </si>
  <si>
    <t>Lanterneiro</t>
  </si>
  <si>
    <t>Lophanthera lactescens</t>
  </si>
  <si>
    <t>Manaca da Serra</t>
  </si>
  <si>
    <t>Tibouchina mutabilis</t>
  </si>
  <si>
    <t>Maranta tricolor</t>
  </si>
  <si>
    <t>Ctenanthe oppenheimiana ´Tricolor´</t>
  </si>
  <si>
    <t>Melaleuca</t>
  </si>
  <si>
    <t>Melaleuca leucadendra</t>
  </si>
  <si>
    <t>Mini Lantana amarela</t>
  </si>
  <si>
    <t>Lantana camara ´New Gold´</t>
  </si>
  <si>
    <t>Moréia</t>
  </si>
  <si>
    <t>Dietes bicolor</t>
  </si>
  <si>
    <t>Murta</t>
  </si>
  <si>
    <t>Murraya paniculata</t>
  </si>
  <si>
    <t>Mussaenda  Rosa</t>
  </si>
  <si>
    <t>Mussaenda philippica</t>
  </si>
  <si>
    <t>1,0 florindo</t>
  </si>
  <si>
    <t>Licania tomentosa</t>
  </si>
  <si>
    <t>Paineira Rosa</t>
  </si>
  <si>
    <t>Ceiba speciosa</t>
  </si>
  <si>
    <t>Paineira vermelha</t>
  </si>
  <si>
    <t>Bombas ceiba</t>
  </si>
  <si>
    <t>Palmeira Areca de Locuba</t>
  </si>
  <si>
    <t xml:space="preserve">Dypsis madagascariensis </t>
  </si>
  <si>
    <t xml:space="preserve">Palmeira Bismark </t>
  </si>
  <si>
    <t>Bismarckia nobilis</t>
  </si>
  <si>
    <t>Palmeira Carpentaria</t>
  </si>
  <si>
    <t>Carpentaria acuminata</t>
  </si>
  <si>
    <t>Palmeira Fênix</t>
  </si>
  <si>
    <t>Phoenix roebelenii</t>
  </si>
  <si>
    <t>Palmeira Gueroba</t>
  </si>
  <si>
    <t>Syagrus romanzoffiana</t>
  </si>
  <si>
    <t>Palmeira Imperial</t>
  </si>
  <si>
    <t>Roystonea oleracea</t>
  </si>
  <si>
    <t>5,0 com tronco de 50cmdiam</t>
  </si>
  <si>
    <t>Palmeira Jerivá do Sul</t>
  </si>
  <si>
    <t>Palmeira Leque</t>
  </si>
  <si>
    <t>Livistona rotundifolia</t>
  </si>
  <si>
    <t>Palmeira marcarturi</t>
  </si>
  <si>
    <t>Ptychosperma macarthurii</t>
  </si>
  <si>
    <t>Palmeira triangular</t>
  </si>
  <si>
    <t>Dypsis decaryi</t>
  </si>
  <si>
    <t>Palmeira Veitchi montgomeriana</t>
  </si>
  <si>
    <t>Veitchi montgomeriana</t>
  </si>
  <si>
    <t>Palmeira Wasghingtonia</t>
  </si>
  <si>
    <t>Washingtonia robusta</t>
  </si>
  <si>
    <t>Pândanus</t>
  </si>
  <si>
    <t>Pandanus utilis</t>
  </si>
  <si>
    <t>Pau de Rosas - nó de porco</t>
  </si>
  <si>
    <t>Physocalymma scaberrimum</t>
  </si>
  <si>
    <t>Pau Mulato</t>
  </si>
  <si>
    <t>Calycophyllum spruceanum</t>
  </si>
  <si>
    <t>Pequi</t>
  </si>
  <si>
    <t>Caryocar brasiliensis</t>
  </si>
  <si>
    <t>Pitanga</t>
  </si>
  <si>
    <t>Eugenia uniflora</t>
  </si>
  <si>
    <t>Quaresmeira Rosa e Roxa</t>
  </si>
  <si>
    <t>Tibouchina granulosa</t>
  </si>
  <si>
    <t xml:space="preserve">Resedá </t>
  </si>
  <si>
    <t>Largestroemia indica</t>
  </si>
  <si>
    <t>Resedá gigante</t>
  </si>
  <si>
    <t>Lagerstroemia speciosa</t>
  </si>
  <si>
    <t>Sapucaia</t>
  </si>
  <si>
    <t>Lecythis pisonis</t>
  </si>
  <si>
    <t>Senna</t>
  </si>
  <si>
    <t>Senna multijuga</t>
  </si>
  <si>
    <t>Sibipiruna</t>
  </si>
  <si>
    <t>Caesalpinia peltophoroides</t>
  </si>
  <si>
    <t>Strelitzia</t>
  </si>
  <si>
    <t>Strelitzia reginae</t>
  </si>
  <si>
    <t>com 3 ptas florindo</t>
  </si>
  <si>
    <t>Tamarindo</t>
  </si>
  <si>
    <t>Tamarindus indica</t>
  </si>
  <si>
    <t>Trialis</t>
  </si>
  <si>
    <t>Galphimia brasiliensis</t>
  </si>
  <si>
    <t>Grama esmeralda em placa com terra vegetal - 0,10 m</t>
  </si>
  <si>
    <t>m²</t>
  </si>
  <si>
    <t>Alocasia negra</t>
  </si>
  <si>
    <t xml:space="preserve">seixo de rio </t>
  </si>
  <si>
    <t>Clorofito</t>
  </si>
  <si>
    <t>peperomia</t>
  </si>
  <si>
    <t>grama preta</t>
  </si>
  <si>
    <t>Palmeira LaKa vermelha</t>
  </si>
  <si>
    <t>2 cheia</t>
  </si>
  <si>
    <t>Chamaedorea</t>
  </si>
  <si>
    <t>1,0 cheia</t>
  </si>
  <si>
    <t>Zamia</t>
  </si>
  <si>
    <t>Zamia furfuracea</t>
  </si>
  <si>
    <t>Zameocuca - 0,50 m</t>
  </si>
  <si>
    <t>Adubaçao</t>
  </si>
  <si>
    <t>2,80 a 3,00 fuste único copa trabalhada dap de 3 a 5cm</t>
  </si>
  <si>
    <t>3,00m com 2m diam</t>
  </si>
  <si>
    <t>Hemerocallis amarelo</t>
  </si>
  <si>
    <t>Hemerocallis flava</t>
  </si>
  <si>
    <t>0,15 cheio</t>
  </si>
  <si>
    <t>LIMITADOR</t>
  </si>
  <si>
    <t>Magnólia Amarela</t>
  </si>
  <si>
    <t>Michelia champaca</t>
  </si>
  <si>
    <t xml:space="preserve">2,00  fuste único copa trabalhada dap de 3  </t>
  </si>
  <si>
    <t>Abiu</t>
  </si>
  <si>
    <t>Pouteria caimito</t>
  </si>
  <si>
    <t>1,50 dap 3cm</t>
  </si>
  <si>
    <t>2,5 dap 3cm</t>
  </si>
  <si>
    <t>1,00 dap 3 cm</t>
  </si>
  <si>
    <t>1,00 dap 2 a 3 cm</t>
  </si>
  <si>
    <t>3,0m com tres pontas bem distribuídas</t>
  </si>
  <si>
    <t>Aroeira Salsa</t>
  </si>
  <si>
    <t>Schinus molle</t>
  </si>
  <si>
    <t>Uvaia</t>
  </si>
  <si>
    <t>Eugenia pyriformis</t>
  </si>
  <si>
    <t>1,0m dap 2cm</t>
  </si>
  <si>
    <t>Jambo vermelho</t>
  </si>
  <si>
    <t>Syzygium malaccense</t>
  </si>
  <si>
    <t>frutifera</t>
  </si>
  <si>
    <t>Zameocuca</t>
  </si>
  <si>
    <t>Bandeira Branca</t>
  </si>
  <si>
    <t xml:space="preserve">Spathiphylum </t>
  </si>
  <si>
    <t>Monstera</t>
  </si>
  <si>
    <t xml:space="preserve">Monstera </t>
  </si>
  <si>
    <t>sacos</t>
  </si>
  <si>
    <t>Samambaia Paulistinha</t>
  </si>
  <si>
    <t>cuia</t>
  </si>
  <si>
    <t>placa padronizada</t>
  </si>
  <si>
    <t>grama</t>
  </si>
  <si>
    <t>SAQ</t>
  </si>
  <si>
    <t>Licuala</t>
  </si>
  <si>
    <t>casca de pinus</t>
  </si>
  <si>
    <t>1,5m</t>
  </si>
  <si>
    <t>Oiti</t>
  </si>
  <si>
    <t>Periquitão Roxo</t>
  </si>
  <si>
    <t>Ixora Rei</t>
  </si>
  <si>
    <t>Ixora macrothyrsa</t>
  </si>
  <si>
    <t>Raphis excelsa</t>
  </si>
  <si>
    <t>Raphis</t>
  </si>
  <si>
    <t>var</t>
  </si>
  <si>
    <t>entre 0,50 a 0,60</t>
  </si>
  <si>
    <t>Dianela</t>
  </si>
  <si>
    <t>Dianella tasmanica ´Variegata´</t>
  </si>
  <si>
    <t>Orquidea bambu</t>
  </si>
  <si>
    <t>Arundina</t>
  </si>
  <si>
    <t>1,2 florida com 5 hastes</t>
  </si>
  <si>
    <t>Resedá  Branco</t>
  </si>
  <si>
    <t>Lagerstroemia indica</t>
  </si>
  <si>
    <t>Jasmim manga rubro</t>
  </si>
  <si>
    <t>MÃO DE OBRA EXECUÇAO</t>
  </si>
  <si>
    <t>Mão-de-obra específica para a execução do gramado</t>
  </si>
  <si>
    <t>serviço</t>
  </si>
  <si>
    <t>insumo</t>
  </si>
  <si>
    <t>SUBSTRATO ESPECÍFICO para jardim sob laje</t>
  </si>
  <si>
    <t>ervas</t>
  </si>
  <si>
    <t>mudas de citrus</t>
  </si>
  <si>
    <t>mudas de ervas medicinais variada</t>
  </si>
  <si>
    <t>mudas de hortaliça variada</t>
  </si>
  <si>
    <t>bacia gigante cor marfim</t>
  </si>
  <si>
    <t>VERIFICAR EM PROJETO</t>
  </si>
  <si>
    <t>M³</t>
  </si>
  <si>
    <t>M²</t>
  </si>
  <si>
    <r>
      <t xml:space="preserve">   </t>
    </r>
    <r>
      <rPr>
        <sz val="14"/>
        <color indexed="52"/>
        <rFont val="Franklin Gothic Medium"/>
        <family val="2"/>
      </rPr>
      <t xml:space="preserve"> </t>
    </r>
    <r>
      <rPr>
        <sz val="14"/>
        <color indexed="60"/>
        <rFont val="Franklin Gothic Medium"/>
        <family val="2"/>
      </rPr>
      <t>TRIBUNAL DE CONTAS DO ESTADO DE GOIÁS</t>
    </r>
  </si>
  <si>
    <t>Gerência de Controle de Obras e Serviços de Engenharia</t>
  </si>
  <si>
    <r>
      <t xml:space="preserve">  </t>
    </r>
    <r>
      <rPr>
        <b/>
        <sz val="11"/>
        <color indexed="19"/>
        <rFont val="Arial"/>
        <family val="2"/>
      </rPr>
      <t>Serviço de Fiscalização de Obras e Serviços de Engenharia - Edificações</t>
    </r>
  </si>
  <si>
    <t>PROPRIETÁRIO: TRIBUNAL DE CONTAS DO ESTADO DE GOIÁS</t>
  </si>
  <si>
    <t>LOCAL:AV. BEROCAN LEITE s/n, ANTIGA FAZENDA RETIRO -GOIÂNIA-GO</t>
  </si>
  <si>
    <t>OBRA: PAISAGISMO</t>
  </si>
  <si>
    <t>Lista de Plantas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</si>
</sst>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(* #,##0.00_);_(* \(#,##0.00\);_(* \-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Ecofont Vera Sans"/>
      <family val="2"/>
    </font>
    <font>
      <b/>
      <sz val="11"/>
      <name val="Ecofont Vera Sans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4"/>
      <name val="Franklin Gothic Medium"/>
      <family val="2"/>
    </font>
    <font>
      <sz val="14"/>
      <color indexed="52"/>
      <name val="Franklin Gothic Medium"/>
      <family val="2"/>
    </font>
    <font>
      <sz val="14"/>
      <color indexed="60"/>
      <name val="Franklin Gothic Medium"/>
      <family val="2"/>
    </font>
    <font>
      <b/>
      <sz val="11"/>
      <color rgb="FF948A54"/>
      <name val="Arial"/>
      <family val="2"/>
    </font>
    <font>
      <b/>
      <sz val="11"/>
      <name val="Franklin Gothic Medium"/>
      <family val="2"/>
    </font>
    <font>
      <b/>
      <sz val="11"/>
      <color indexed="19"/>
      <name val="Arial"/>
      <family val="2"/>
    </font>
    <font>
      <b/>
      <sz val="2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2" fillId="0" borderId="0" applyFill="0" applyBorder="0" applyAlignment="0" applyProtection="0"/>
  </cellStyleXfs>
  <cellXfs count="34">
    <xf numFmtId="0" fontId="0" fillId="0" borderId="0" xfId="0"/>
    <xf numFmtId="0" fontId="3" fillId="0" borderId="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 wrapText="1"/>
    </xf>
    <xf numFmtId="164" fontId="3" fillId="0" borderId="1" xfId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 wrapText="1"/>
    </xf>
    <xf numFmtId="164" fontId="3" fillId="0" borderId="1" xfId="1" applyFont="1" applyBorder="1" applyAlignment="1">
      <alignment horizontal="center" wrapText="1"/>
    </xf>
    <xf numFmtId="164" fontId="3" fillId="0" borderId="1" xfId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11" fillId="3" borderId="0" xfId="0" applyFont="1" applyFill="1" applyBorder="1" applyAlignment="1"/>
    <xf numFmtId="0" fontId="0" fillId="4" borderId="0" xfId="0" applyFill="1" applyBorder="1" applyAlignment="1"/>
    <xf numFmtId="0" fontId="13" fillId="4" borderId="2" xfId="0" applyFont="1" applyFill="1" applyBorder="1" applyAlignment="1"/>
    <xf numFmtId="0" fontId="13" fillId="4" borderId="0" xfId="0" applyFont="1" applyFill="1" applyBorder="1" applyAlignment="1"/>
    <xf numFmtId="0" fontId="14" fillId="4" borderId="0" xfId="0" applyFont="1" applyFill="1" applyBorder="1" applyAlignment="1"/>
    <xf numFmtId="0" fontId="0" fillId="4" borderId="2" xfId="0" applyFill="1" applyBorder="1" applyAlignment="1">
      <alignment horizontal="center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109538</xdr:colOff>
      <xdr:row>1</xdr:row>
      <xdr:rowOff>211931</xdr:rowOff>
    </xdr:from>
    <xdr:to>
      <xdr:col>1</xdr:col>
      <xdr:colOff>888413</xdr:colOff>
      <xdr:row>8</xdr:row>
      <xdr:rowOff>119061</xdr:rowOff>
    </xdr:to>
    <xdr:pic>
      <xdr:nvPicPr>
        <xdr:cNvPr id="3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8" y="402431"/>
          <a:ext cx="1612313" cy="1359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5"/>
  <sheetViews>
    <sheetView tabSelected="1" view="pageBreakPreview" topLeftCell="A121" zoomScale="80" zoomScaleNormal="100" zoomScaleSheetLayoutView="80" workbookViewId="0">
      <selection activeCell="E16" sqref="E16"/>
    </sheetView>
  </sheetViews>
  <sheetFormatPr defaultRowHeight="15" x14ac:dyDescent="0.25"/>
  <cols>
    <col min="1" max="1" width="12.5703125" style="7" bestFit="1" customWidth="1"/>
    <col min="2" max="2" width="30" style="12" customWidth="1"/>
    <col min="3" max="3" width="29.7109375" style="4" customWidth="1"/>
    <col min="4" max="4" width="26.28515625" style="4" customWidth="1"/>
    <col min="5" max="5" width="12.140625" style="4" customWidth="1"/>
    <col min="6" max="6" width="9.85546875" style="4" customWidth="1"/>
    <col min="7" max="7" width="0" style="4" hidden="1" customWidth="1"/>
    <col min="8" max="8" width="9.140625" style="4"/>
    <col min="9" max="9" width="14.85546875" style="4" customWidth="1"/>
    <col min="10" max="10" width="11.28515625" style="4" customWidth="1"/>
    <col min="11" max="11" width="10.28515625" style="4" customWidth="1"/>
    <col min="12" max="16384" width="9.140625" style="4"/>
  </cols>
  <sheetData>
    <row r="2" spans="1:11" ht="19.5" x14ac:dyDescent="0.25">
      <c r="A2" s="13" t="s">
        <v>274</v>
      </c>
      <c r="B2" s="14"/>
      <c r="C2" s="14"/>
      <c r="D2" s="14"/>
      <c r="E2" s="14"/>
      <c r="F2" s="14"/>
      <c r="G2" s="14"/>
      <c r="H2" s="14"/>
      <c r="I2" s="26"/>
      <c r="J2" s="26"/>
      <c r="K2" s="26"/>
    </row>
    <row r="3" spans="1:11" x14ac:dyDescent="0.25">
      <c r="A3" s="15" t="s">
        <v>275</v>
      </c>
      <c r="B3" s="16"/>
      <c r="C3" s="16"/>
      <c r="D3" s="16"/>
      <c r="E3" s="16"/>
      <c r="F3" s="16"/>
      <c r="G3" s="16"/>
      <c r="H3" s="16"/>
      <c r="I3" s="27"/>
      <c r="J3" s="27"/>
      <c r="K3" s="27"/>
    </row>
    <row r="4" spans="1:11" ht="15.75" x14ac:dyDescent="0.3">
      <c r="A4" s="17" t="s">
        <v>276</v>
      </c>
      <c r="B4" s="18"/>
      <c r="C4" s="18"/>
      <c r="D4" s="18"/>
      <c r="E4" s="18"/>
      <c r="F4" s="18"/>
      <c r="G4" s="18"/>
      <c r="H4" s="18"/>
      <c r="I4" s="28"/>
      <c r="J4" s="28"/>
      <c r="K4" s="28"/>
    </row>
    <row r="5" spans="1:11" x14ac:dyDescent="0.25">
      <c r="A5" s="33"/>
      <c r="B5" s="19"/>
      <c r="C5" s="19"/>
      <c r="D5" s="19"/>
      <c r="E5" s="19"/>
      <c r="F5" s="19"/>
      <c r="G5" s="19"/>
      <c r="H5" s="19"/>
      <c r="I5" s="29"/>
      <c r="J5" s="29"/>
      <c r="K5" s="29"/>
    </row>
    <row r="6" spans="1:11" ht="27.75" x14ac:dyDescent="0.4">
      <c r="A6" s="20" t="s">
        <v>280</v>
      </c>
      <c r="B6" s="21"/>
      <c r="C6" s="21"/>
      <c r="D6" s="21"/>
      <c r="E6" s="21"/>
      <c r="F6" s="21"/>
      <c r="G6" s="21"/>
      <c r="H6" s="21"/>
      <c r="I6" s="31"/>
      <c r="J6" s="31"/>
      <c r="K6" s="31"/>
    </row>
    <row r="7" spans="1:11" ht="6" customHeight="1" x14ac:dyDescent="0.4">
      <c r="A7" s="30"/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1" x14ac:dyDescent="0.25">
      <c r="A8" s="22" t="s">
        <v>279</v>
      </c>
      <c r="B8" s="23"/>
      <c r="C8" s="23"/>
      <c r="D8" s="23"/>
      <c r="E8" s="23"/>
      <c r="F8" s="23"/>
      <c r="G8" s="23"/>
      <c r="H8" s="23"/>
      <c r="I8" s="32"/>
      <c r="J8" s="32"/>
      <c r="K8" s="32"/>
    </row>
    <row r="9" spans="1:11" x14ac:dyDescent="0.25">
      <c r="A9" s="22" t="s">
        <v>277</v>
      </c>
      <c r="B9" s="23"/>
      <c r="C9" s="23"/>
      <c r="D9" s="23"/>
      <c r="E9" s="23"/>
      <c r="F9" s="23"/>
      <c r="G9" s="23"/>
      <c r="H9" s="23"/>
      <c r="I9" s="32"/>
      <c r="J9" s="32"/>
      <c r="K9" s="32"/>
    </row>
    <row r="10" spans="1:11" x14ac:dyDescent="0.25">
      <c r="A10" s="22" t="s">
        <v>278</v>
      </c>
      <c r="B10" s="23"/>
      <c r="C10" s="23"/>
      <c r="D10" s="23"/>
      <c r="E10" s="23"/>
      <c r="F10" s="23"/>
      <c r="G10" s="23"/>
      <c r="H10" s="23"/>
      <c r="I10" s="32"/>
      <c r="J10" s="32"/>
      <c r="K10" s="32"/>
    </row>
    <row r="11" spans="1:11" s="5" customFormat="1" ht="15" customHeight="1" x14ac:dyDescent="0.25">
      <c r="A11" s="24" t="s">
        <v>0</v>
      </c>
      <c r="B11" s="24" t="s">
        <v>1</v>
      </c>
      <c r="C11" s="24" t="s">
        <v>2</v>
      </c>
      <c r="D11" s="24" t="s">
        <v>3</v>
      </c>
      <c r="E11" s="25" t="s">
        <v>4</v>
      </c>
      <c r="F11" s="24" t="s">
        <v>5</v>
      </c>
      <c r="G11" s="24" t="s">
        <v>6</v>
      </c>
    </row>
    <row r="12" spans="1:11" s="5" customFormat="1" x14ac:dyDescent="0.25">
      <c r="A12" s="24"/>
      <c r="B12" s="24"/>
      <c r="C12" s="24"/>
      <c r="D12" s="24"/>
      <c r="E12" s="25"/>
      <c r="F12" s="24"/>
      <c r="G12" s="24"/>
    </row>
    <row r="13" spans="1:11" s="5" customFormat="1" ht="30" x14ac:dyDescent="0.25">
      <c r="A13" s="6">
        <v>1</v>
      </c>
      <c r="B13" s="1" t="s">
        <v>7</v>
      </c>
      <c r="C13" s="1" t="s">
        <v>8</v>
      </c>
      <c r="D13" s="1" t="s">
        <v>9</v>
      </c>
      <c r="E13" s="2" t="s">
        <v>218</v>
      </c>
      <c r="F13" s="1" t="s">
        <v>10</v>
      </c>
      <c r="G13" s="3">
        <v>2</v>
      </c>
    </row>
    <row r="14" spans="1:11" s="5" customFormat="1" ht="30" x14ac:dyDescent="0.25">
      <c r="A14" s="6">
        <v>2</v>
      </c>
      <c r="B14" s="1" t="s">
        <v>216</v>
      </c>
      <c r="C14" s="1" t="s">
        <v>217</v>
      </c>
      <c r="D14" s="1" t="s">
        <v>9</v>
      </c>
      <c r="E14" s="2" t="s">
        <v>218</v>
      </c>
      <c r="F14" s="1" t="s">
        <v>10</v>
      </c>
      <c r="G14" s="3">
        <v>3</v>
      </c>
    </row>
    <row r="15" spans="1:11" s="5" customFormat="1" ht="30" x14ac:dyDescent="0.25">
      <c r="A15" s="6">
        <v>3</v>
      </c>
      <c r="B15" s="1" t="s">
        <v>11</v>
      </c>
      <c r="C15" s="1" t="s">
        <v>12</v>
      </c>
      <c r="D15" s="1" t="s">
        <v>9</v>
      </c>
      <c r="E15" s="2" t="s">
        <v>219</v>
      </c>
      <c r="F15" s="1" t="s">
        <v>10</v>
      </c>
      <c r="G15" s="3">
        <v>5</v>
      </c>
    </row>
    <row r="16" spans="1:11" s="5" customFormat="1" ht="30" x14ac:dyDescent="0.25">
      <c r="A16" s="6">
        <v>4</v>
      </c>
      <c r="B16" s="1" t="s">
        <v>13</v>
      </c>
      <c r="C16" s="1" t="s">
        <v>14</v>
      </c>
      <c r="D16" s="1" t="s">
        <v>9</v>
      </c>
      <c r="E16" s="2" t="s">
        <v>218</v>
      </c>
      <c r="F16" s="1" t="s">
        <v>10</v>
      </c>
      <c r="G16" s="3">
        <v>8</v>
      </c>
    </row>
    <row r="17" spans="1:7" s="5" customFormat="1" ht="36.75" customHeight="1" x14ac:dyDescent="0.25">
      <c r="A17" s="6">
        <v>5</v>
      </c>
      <c r="B17" s="1" t="s">
        <v>15</v>
      </c>
      <c r="C17" s="1" t="s">
        <v>16</v>
      </c>
      <c r="D17" s="1" t="s">
        <v>17</v>
      </c>
      <c r="E17" s="2">
        <v>0.5</v>
      </c>
      <c r="F17" s="1" t="s">
        <v>10</v>
      </c>
      <c r="G17" s="3">
        <f>9+3</f>
        <v>12</v>
      </c>
    </row>
    <row r="18" spans="1:7" s="5" customFormat="1" x14ac:dyDescent="0.25">
      <c r="A18" s="6">
        <v>6</v>
      </c>
      <c r="B18" s="1" t="s">
        <v>18</v>
      </c>
      <c r="C18" s="1" t="s">
        <v>19</v>
      </c>
      <c r="D18" s="1" t="s">
        <v>20</v>
      </c>
      <c r="E18" s="2">
        <v>0.5</v>
      </c>
      <c r="F18" s="1" t="s">
        <v>10</v>
      </c>
      <c r="G18" s="3">
        <f>15+42</f>
        <v>57</v>
      </c>
    </row>
    <row r="19" spans="1:7" s="5" customFormat="1" ht="30" x14ac:dyDescent="0.25">
      <c r="A19" s="6">
        <v>7</v>
      </c>
      <c r="B19" s="1" t="s">
        <v>21</v>
      </c>
      <c r="C19" s="1" t="s">
        <v>22</v>
      </c>
      <c r="D19" s="1" t="s">
        <v>9</v>
      </c>
      <c r="E19" s="2" t="s">
        <v>218</v>
      </c>
      <c r="F19" s="1" t="s">
        <v>10</v>
      </c>
      <c r="G19" s="3">
        <f>8</f>
        <v>8</v>
      </c>
    </row>
    <row r="20" spans="1:7" s="5" customFormat="1" x14ac:dyDescent="0.25">
      <c r="A20" s="6">
        <v>8</v>
      </c>
      <c r="B20" s="1" t="s">
        <v>194</v>
      </c>
      <c r="C20" s="1"/>
      <c r="D20" s="1" t="s">
        <v>17</v>
      </c>
      <c r="E20" s="2">
        <v>0.5</v>
      </c>
      <c r="F20" s="1" t="s">
        <v>10</v>
      </c>
      <c r="G20" s="3">
        <v>16</v>
      </c>
    </row>
    <row r="21" spans="1:7" s="5" customFormat="1" x14ac:dyDescent="0.25">
      <c r="A21" s="6">
        <v>9</v>
      </c>
      <c r="B21" s="1" t="s">
        <v>23</v>
      </c>
      <c r="C21" s="1" t="s">
        <v>24</v>
      </c>
      <c r="D21" s="1" t="s">
        <v>17</v>
      </c>
      <c r="E21" s="2">
        <v>1</v>
      </c>
      <c r="F21" s="1" t="s">
        <v>10</v>
      </c>
      <c r="G21" s="3">
        <v>120</v>
      </c>
    </row>
    <row r="22" spans="1:7" s="5" customFormat="1" ht="30" x14ac:dyDescent="0.25">
      <c r="A22" s="6">
        <v>10</v>
      </c>
      <c r="B22" s="1" t="s">
        <v>25</v>
      </c>
      <c r="C22" s="1"/>
      <c r="D22" s="1" t="s">
        <v>9</v>
      </c>
      <c r="E22" s="2" t="s">
        <v>218</v>
      </c>
      <c r="F22" s="1" t="s">
        <v>10</v>
      </c>
      <c r="G22" s="3">
        <v>4</v>
      </c>
    </row>
    <row r="23" spans="1:7" s="5" customFormat="1" x14ac:dyDescent="0.25">
      <c r="A23" s="6">
        <v>11</v>
      </c>
      <c r="B23" s="1" t="s">
        <v>26</v>
      </c>
      <c r="C23" s="1" t="s">
        <v>27</v>
      </c>
      <c r="D23" s="1" t="s">
        <v>28</v>
      </c>
      <c r="E23" s="2">
        <v>2</v>
      </c>
      <c r="F23" s="1" t="s">
        <v>10</v>
      </c>
      <c r="G23" s="3">
        <v>12</v>
      </c>
    </row>
    <row r="24" spans="1:7" s="5" customFormat="1" ht="30" x14ac:dyDescent="0.25">
      <c r="A24" s="6">
        <v>12</v>
      </c>
      <c r="B24" s="1" t="s">
        <v>223</v>
      </c>
      <c r="C24" s="1" t="s">
        <v>224</v>
      </c>
      <c r="D24" s="1" t="s">
        <v>9</v>
      </c>
      <c r="E24" s="2" t="s">
        <v>219</v>
      </c>
      <c r="F24" s="6" t="s">
        <v>10</v>
      </c>
      <c r="G24" s="11">
        <v>5</v>
      </c>
    </row>
    <row r="25" spans="1:7" s="5" customFormat="1" ht="30" x14ac:dyDescent="0.25">
      <c r="A25" s="6">
        <v>13</v>
      </c>
      <c r="B25" s="1" t="s">
        <v>29</v>
      </c>
      <c r="C25" s="1" t="s">
        <v>30</v>
      </c>
      <c r="D25" s="1" t="s">
        <v>9</v>
      </c>
      <c r="E25" s="2" t="s">
        <v>219</v>
      </c>
      <c r="F25" s="1" t="s">
        <v>10</v>
      </c>
      <c r="G25" s="3">
        <v>8</v>
      </c>
    </row>
    <row r="26" spans="1:7" s="5" customFormat="1" ht="30" x14ac:dyDescent="0.25">
      <c r="A26" s="6">
        <v>14</v>
      </c>
      <c r="B26" s="1" t="s">
        <v>31</v>
      </c>
      <c r="C26" s="1" t="s">
        <v>32</v>
      </c>
      <c r="D26" s="1" t="s">
        <v>20</v>
      </c>
      <c r="E26" s="2" t="s">
        <v>33</v>
      </c>
      <c r="F26" s="1" t="s">
        <v>10</v>
      </c>
      <c r="G26" s="3">
        <f>66+45</f>
        <v>111</v>
      </c>
    </row>
    <row r="27" spans="1:7" s="5" customFormat="1" x14ac:dyDescent="0.25">
      <c r="A27" s="6">
        <v>15</v>
      </c>
      <c r="B27" s="1" t="s">
        <v>232</v>
      </c>
      <c r="C27" s="1" t="s">
        <v>233</v>
      </c>
      <c r="D27" s="1" t="s">
        <v>17</v>
      </c>
      <c r="E27" s="2">
        <v>0.4</v>
      </c>
      <c r="F27" s="1" t="s">
        <v>10</v>
      </c>
      <c r="G27" s="3">
        <v>65</v>
      </c>
    </row>
    <row r="28" spans="1:7" s="5" customFormat="1" ht="30" x14ac:dyDescent="0.25">
      <c r="A28" s="6">
        <v>16</v>
      </c>
      <c r="B28" s="1" t="s">
        <v>34</v>
      </c>
      <c r="C28" s="1" t="s">
        <v>35</v>
      </c>
      <c r="D28" s="1" t="s">
        <v>17</v>
      </c>
      <c r="E28" s="2" t="s">
        <v>36</v>
      </c>
      <c r="F28" s="1" t="s">
        <v>10</v>
      </c>
      <c r="G28" s="3">
        <f>(82.64+7.96)*25</f>
        <v>2265</v>
      </c>
    </row>
    <row r="29" spans="1:7" s="5" customFormat="1" ht="30" x14ac:dyDescent="0.25">
      <c r="A29" s="6">
        <v>17</v>
      </c>
      <c r="B29" s="1" t="s">
        <v>34</v>
      </c>
      <c r="C29" s="1" t="s">
        <v>35</v>
      </c>
      <c r="D29" s="1" t="s">
        <v>17</v>
      </c>
      <c r="E29" s="2" t="s">
        <v>36</v>
      </c>
      <c r="F29" s="6" t="s">
        <v>10</v>
      </c>
      <c r="G29" s="3">
        <v>2600</v>
      </c>
    </row>
    <row r="30" spans="1:7" s="5" customFormat="1" ht="30" x14ac:dyDescent="0.25">
      <c r="A30" s="6">
        <v>18</v>
      </c>
      <c r="B30" s="1" t="s">
        <v>38</v>
      </c>
      <c r="C30" s="1" t="s">
        <v>39</v>
      </c>
      <c r="D30" s="1" t="s">
        <v>20</v>
      </c>
      <c r="E30" s="2">
        <v>0.5</v>
      </c>
      <c r="F30" s="1" t="s">
        <v>10</v>
      </c>
      <c r="G30" s="3">
        <v>4</v>
      </c>
    </row>
    <row r="31" spans="1:7" s="5" customFormat="1" x14ac:dyDescent="0.25">
      <c r="A31" s="6">
        <v>19</v>
      </c>
      <c r="B31" s="1" t="s">
        <v>40</v>
      </c>
      <c r="C31" s="1" t="s">
        <v>41</v>
      </c>
      <c r="D31" s="1" t="s">
        <v>28</v>
      </c>
      <c r="E31" s="2">
        <v>1</v>
      </c>
      <c r="F31" s="1" t="s">
        <v>10</v>
      </c>
      <c r="G31" s="3">
        <v>10</v>
      </c>
    </row>
    <row r="32" spans="1:7" s="5" customFormat="1" x14ac:dyDescent="0.25">
      <c r="A32" s="6">
        <v>20</v>
      </c>
      <c r="B32" s="1" t="s">
        <v>42</v>
      </c>
      <c r="C32" s="1" t="s">
        <v>43</v>
      </c>
      <c r="D32" s="1" t="s">
        <v>20</v>
      </c>
      <c r="E32" s="2">
        <v>0.8</v>
      </c>
      <c r="F32" s="1" t="s">
        <v>10</v>
      </c>
      <c r="G32" s="3">
        <v>74</v>
      </c>
    </row>
    <row r="33" spans="1:7" s="5" customFormat="1" ht="30" x14ac:dyDescent="0.25">
      <c r="A33" s="6">
        <v>21</v>
      </c>
      <c r="B33" s="1" t="s">
        <v>44</v>
      </c>
      <c r="C33" s="1" t="s">
        <v>45</v>
      </c>
      <c r="D33" s="1" t="s">
        <v>20</v>
      </c>
      <c r="E33" s="2" t="s">
        <v>33</v>
      </c>
      <c r="F33" s="1" t="s">
        <v>37</v>
      </c>
      <c r="G33" s="3">
        <v>300</v>
      </c>
    </row>
    <row r="34" spans="1:7" s="5" customFormat="1" ht="120" x14ac:dyDescent="0.25">
      <c r="A34" s="6">
        <v>22</v>
      </c>
      <c r="B34" s="1" t="s">
        <v>46</v>
      </c>
      <c r="C34" s="1" t="s">
        <v>47</v>
      </c>
      <c r="D34" s="1" t="s">
        <v>9</v>
      </c>
      <c r="E34" s="2" t="s">
        <v>207</v>
      </c>
      <c r="F34" s="1" t="s">
        <v>10</v>
      </c>
      <c r="G34" s="3">
        <v>10</v>
      </c>
    </row>
    <row r="35" spans="1:7" s="5" customFormat="1" x14ac:dyDescent="0.25">
      <c r="A35" s="6">
        <v>23</v>
      </c>
      <c r="B35" s="1" t="s">
        <v>48</v>
      </c>
      <c r="C35" s="1" t="s">
        <v>49</v>
      </c>
      <c r="D35" s="1" t="s">
        <v>17</v>
      </c>
      <c r="E35" s="2">
        <v>1</v>
      </c>
      <c r="F35" s="1" t="s">
        <v>10</v>
      </c>
      <c r="G35" s="3">
        <f>10+13+17+6</f>
        <v>46</v>
      </c>
    </row>
    <row r="36" spans="1:7" s="5" customFormat="1" ht="30" x14ac:dyDescent="0.25">
      <c r="A36" s="6">
        <v>24</v>
      </c>
      <c r="B36" s="1" t="s">
        <v>50</v>
      </c>
      <c r="C36" s="1" t="s">
        <v>51</v>
      </c>
      <c r="D36" s="1" t="s">
        <v>9</v>
      </c>
      <c r="E36" s="2" t="s">
        <v>218</v>
      </c>
      <c r="F36" s="1" t="s">
        <v>10</v>
      </c>
      <c r="G36" s="3">
        <v>3</v>
      </c>
    </row>
    <row r="37" spans="1:7" s="5" customFormat="1" x14ac:dyDescent="0.25">
      <c r="A37" s="6">
        <v>25</v>
      </c>
      <c r="B37" s="1" t="s">
        <v>201</v>
      </c>
      <c r="C37" s="8"/>
      <c r="D37" s="1" t="s">
        <v>28</v>
      </c>
      <c r="E37" s="2" t="s">
        <v>202</v>
      </c>
      <c r="F37" s="1" t="s">
        <v>10</v>
      </c>
      <c r="G37" s="3">
        <v>24</v>
      </c>
    </row>
    <row r="38" spans="1:7" s="5" customFormat="1" ht="30" x14ac:dyDescent="0.25">
      <c r="A38" s="6">
        <v>26</v>
      </c>
      <c r="B38" s="1" t="s">
        <v>52</v>
      </c>
      <c r="C38" s="1" t="s">
        <v>53</v>
      </c>
      <c r="D38" s="1" t="s">
        <v>9</v>
      </c>
      <c r="E38" s="2" t="s">
        <v>218</v>
      </c>
      <c r="F38" s="1" t="s">
        <v>10</v>
      </c>
      <c r="G38" s="3">
        <v>3</v>
      </c>
    </row>
    <row r="39" spans="1:7" s="5" customFormat="1" ht="30" x14ac:dyDescent="0.25">
      <c r="A39" s="6">
        <v>27</v>
      </c>
      <c r="B39" s="1" t="s">
        <v>54</v>
      </c>
      <c r="C39" s="1" t="s">
        <v>55</v>
      </c>
      <c r="D39" s="1" t="s">
        <v>9</v>
      </c>
      <c r="E39" s="2" t="s">
        <v>218</v>
      </c>
      <c r="F39" s="1" t="s">
        <v>10</v>
      </c>
      <c r="G39" s="3">
        <v>1</v>
      </c>
    </row>
    <row r="40" spans="1:7" s="5" customFormat="1" x14ac:dyDescent="0.25">
      <c r="A40" s="6">
        <v>28</v>
      </c>
      <c r="B40" s="1" t="s">
        <v>56</v>
      </c>
      <c r="C40" s="1" t="s">
        <v>57</v>
      </c>
      <c r="D40" s="1" t="s">
        <v>20</v>
      </c>
      <c r="E40" s="2">
        <v>1</v>
      </c>
      <c r="F40" s="1" t="s">
        <v>10</v>
      </c>
      <c r="G40" s="3">
        <f>6+6+9</f>
        <v>21</v>
      </c>
    </row>
    <row r="41" spans="1:7" s="5" customFormat="1" ht="45" x14ac:dyDescent="0.25">
      <c r="A41" s="6">
        <v>29</v>
      </c>
      <c r="B41" s="1" t="s">
        <v>58</v>
      </c>
      <c r="C41" s="1" t="s">
        <v>59</v>
      </c>
      <c r="D41" s="1" t="s">
        <v>20</v>
      </c>
      <c r="E41" s="2" t="s">
        <v>60</v>
      </c>
      <c r="F41" s="1" t="s">
        <v>10</v>
      </c>
      <c r="G41" s="3">
        <f>25+10+13+10+8-10+10+10</f>
        <v>76</v>
      </c>
    </row>
    <row r="42" spans="1:7" s="5" customFormat="1" ht="45" x14ac:dyDescent="0.25">
      <c r="A42" s="6">
        <v>30</v>
      </c>
      <c r="B42" s="1" t="s">
        <v>58</v>
      </c>
      <c r="C42" s="1" t="s">
        <v>59</v>
      </c>
      <c r="D42" s="1" t="s">
        <v>20</v>
      </c>
      <c r="E42" s="2" t="s">
        <v>252</v>
      </c>
      <c r="F42" s="6" t="s">
        <v>10</v>
      </c>
      <c r="G42" s="3">
        <v>36</v>
      </c>
    </row>
    <row r="43" spans="1:7" s="5" customFormat="1" x14ac:dyDescent="0.25">
      <c r="A43" s="6">
        <v>31</v>
      </c>
      <c r="B43" s="1" t="s">
        <v>196</v>
      </c>
      <c r="C43" s="1"/>
      <c r="D43" s="1" t="s">
        <v>17</v>
      </c>
      <c r="E43" s="2" t="s">
        <v>36</v>
      </c>
      <c r="F43" s="1" t="s">
        <v>10</v>
      </c>
      <c r="G43" s="3">
        <v>150</v>
      </c>
    </row>
    <row r="44" spans="1:7" s="5" customFormat="1" x14ac:dyDescent="0.25">
      <c r="A44" s="6">
        <v>32</v>
      </c>
      <c r="B44" s="1" t="s">
        <v>61</v>
      </c>
      <c r="C44" s="1" t="s">
        <v>62</v>
      </c>
      <c r="D44" s="1" t="s">
        <v>63</v>
      </c>
      <c r="E44" s="2">
        <v>1</v>
      </c>
      <c r="F44" s="1" t="s">
        <v>10</v>
      </c>
      <c r="G44" s="3">
        <f>8</f>
        <v>8</v>
      </c>
    </row>
    <row r="45" spans="1:7" s="5" customFormat="1" x14ac:dyDescent="0.25">
      <c r="A45" s="6">
        <v>33</v>
      </c>
      <c r="B45" s="1" t="s">
        <v>64</v>
      </c>
      <c r="C45" s="1" t="s">
        <v>65</v>
      </c>
      <c r="D45" s="1" t="s">
        <v>20</v>
      </c>
      <c r="E45" s="2">
        <v>0.5</v>
      </c>
      <c r="F45" s="1" t="s">
        <v>10</v>
      </c>
      <c r="G45" s="3">
        <v>19</v>
      </c>
    </row>
    <row r="46" spans="1:7" s="5" customFormat="1" ht="30" x14ac:dyDescent="0.25">
      <c r="A46" s="6">
        <v>34</v>
      </c>
      <c r="B46" s="1" t="s">
        <v>253</v>
      </c>
      <c r="C46" s="1" t="s">
        <v>254</v>
      </c>
      <c r="D46" s="1" t="s">
        <v>17</v>
      </c>
      <c r="E46" s="2">
        <v>0.5</v>
      </c>
      <c r="F46" s="6" t="s">
        <v>10</v>
      </c>
      <c r="G46" s="3">
        <v>34</v>
      </c>
    </row>
    <row r="47" spans="1:7" s="5" customFormat="1" ht="30" x14ac:dyDescent="0.25">
      <c r="A47" s="6">
        <v>35</v>
      </c>
      <c r="B47" s="1" t="s">
        <v>66</v>
      </c>
      <c r="C47" s="1" t="s">
        <v>67</v>
      </c>
      <c r="D47" s="1" t="s">
        <v>20</v>
      </c>
      <c r="E47" s="2">
        <v>2</v>
      </c>
      <c r="F47" s="1" t="s">
        <v>10</v>
      </c>
      <c r="G47" s="3">
        <f>18</f>
        <v>18</v>
      </c>
    </row>
    <row r="48" spans="1:7" s="5" customFormat="1" ht="30" x14ac:dyDescent="0.25">
      <c r="A48" s="6">
        <v>36</v>
      </c>
      <c r="B48" s="1" t="s">
        <v>68</v>
      </c>
      <c r="C48" s="1" t="s">
        <v>69</v>
      </c>
      <c r="D48" s="1" t="s">
        <v>9</v>
      </c>
      <c r="E48" s="2" t="s">
        <v>218</v>
      </c>
      <c r="F48" s="1" t="s">
        <v>10</v>
      </c>
      <c r="G48" s="3">
        <v>2</v>
      </c>
    </row>
    <row r="49" spans="1:7" s="5" customFormat="1" ht="120" x14ac:dyDescent="0.25">
      <c r="A49" s="6">
        <v>37</v>
      </c>
      <c r="B49" s="1" t="s">
        <v>70</v>
      </c>
      <c r="C49" s="1" t="s">
        <v>71</v>
      </c>
      <c r="D49" s="1" t="s">
        <v>9</v>
      </c>
      <c r="E49" s="2" t="s">
        <v>207</v>
      </c>
      <c r="F49" s="1" t="s">
        <v>10</v>
      </c>
      <c r="G49" s="3">
        <v>9</v>
      </c>
    </row>
    <row r="50" spans="1:7" s="5" customFormat="1" x14ac:dyDescent="0.25">
      <c r="A50" s="6">
        <v>38</v>
      </c>
      <c r="B50" s="1" t="s">
        <v>72</v>
      </c>
      <c r="C50" s="1" t="s">
        <v>73</v>
      </c>
      <c r="D50" s="1" t="s">
        <v>17</v>
      </c>
      <c r="E50" s="2">
        <v>0.5</v>
      </c>
      <c r="F50" s="1" t="s">
        <v>10</v>
      </c>
      <c r="G50" s="3">
        <f>24+30+15</f>
        <v>69</v>
      </c>
    </row>
    <row r="51" spans="1:7" s="5" customFormat="1" ht="120" x14ac:dyDescent="0.25">
      <c r="A51" s="6">
        <v>39</v>
      </c>
      <c r="B51" s="1" t="s">
        <v>74</v>
      </c>
      <c r="C51" s="1" t="s">
        <v>75</v>
      </c>
      <c r="D51" s="1" t="s">
        <v>9</v>
      </c>
      <c r="E51" s="2" t="s">
        <v>207</v>
      </c>
      <c r="F51" s="1" t="s">
        <v>10</v>
      </c>
      <c r="G51" s="3">
        <f>4+2</f>
        <v>6</v>
      </c>
    </row>
    <row r="52" spans="1:7" s="5" customFormat="1" ht="30" x14ac:dyDescent="0.25">
      <c r="A52" s="6">
        <v>40</v>
      </c>
      <c r="B52" s="1" t="s">
        <v>76</v>
      </c>
      <c r="C52" s="1" t="s">
        <v>77</v>
      </c>
      <c r="D52" s="1" t="s">
        <v>17</v>
      </c>
      <c r="E52" s="2" t="s">
        <v>78</v>
      </c>
      <c r="F52" s="1" t="s">
        <v>10</v>
      </c>
      <c r="G52" s="3">
        <v>20</v>
      </c>
    </row>
    <row r="53" spans="1:7" s="5" customFormat="1" ht="30" x14ac:dyDescent="0.25">
      <c r="A53" s="6">
        <v>41</v>
      </c>
      <c r="B53" s="1" t="s">
        <v>76</v>
      </c>
      <c r="C53" s="1" t="s">
        <v>77</v>
      </c>
      <c r="D53" s="1" t="s">
        <v>17</v>
      </c>
      <c r="E53" s="2" t="s">
        <v>78</v>
      </c>
      <c r="F53" s="6" t="s">
        <v>10</v>
      </c>
      <c r="G53" s="3">
        <v>10</v>
      </c>
    </row>
    <row r="54" spans="1:7" s="5" customFormat="1" ht="60.75" customHeight="1" x14ac:dyDescent="0.25">
      <c r="A54" s="6">
        <v>42</v>
      </c>
      <c r="B54" s="1" t="s">
        <v>79</v>
      </c>
      <c r="C54" s="1" t="s">
        <v>80</v>
      </c>
      <c r="D54" s="1" t="s">
        <v>17</v>
      </c>
      <c r="E54" s="2" t="s">
        <v>36</v>
      </c>
      <c r="F54" s="1" t="s">
        <v>37</v>
      </c>
      <c r="G54" s="3">
        <v>94</v>
      </c>
    </row>
    <row r="55" spans="1:7" s="5" customFormat="1" x14ac:dyDescent="0.25">
      <c r="A55" s="6">
        <v>43</v>
      </c>
      <c r="B55" s="1" t="s">
        <v>81</v>
      </c>
      <c r="C55" s="1" t="s">
        <v>82</v>
      </c>
      <c r="D55" s="1" t="s">
        <v>17</v>
      </c>
      <c r="E55" s="2" t="s">
        <v>36</v>
      </c>
      <c r="F55" s="1" t="s">
        <v>37</v>
      </c>
      <c r="G55" s="3">
        <f>131.69+50</f>
        <v>181.69</v>
      </c>
    </row>
    <row r="56" spans="1:7" s="5" customFormat="1" x14ac:dyDescent="0.25">
      <c r="A56" s="6">
        <v>44</v>
      </c>
      <c r="B56" s="1" t="s">
        <v>81</v>
      </c>
      <c r="C56" s="1" t="s">
        <v>82</v>
      </c>
      <c r="D56" s="1" t="s">
        <v>17</v>
      </c>
      <c r="E56" s="2" t="s">
        <v>36</v>
      </c>
      <c r="F56" s="6" t="s">
        <v>10</v>
      </c>
      <c r="G56" s="3">
        <v>3075</v>
      </c>
    </row>
    <row r="57" spans="1:7" s="5" customFormat="1" ht="45" x14ac:dyDescent="0.25">
      <c r="A57" s="6">
        <v>45</v>
      </c>
      <c r="B57" s="1" t="s">
        <v>192</v>
      </c>
      <c r="C57" s="1"/>
      <c r="D57" s="1" t="s">
        <v>240</v>
      </c>
      <c r="E57" s="2" t="s">
        <v>239</v>
      </c>
      <c r="F57" s="1" t="s">
        <v>193</v>
      </c>
      <c r="G57" s="3">
        <f>32000-G58</f>
        <v>31935</v>
      </c>
    </row>
    <row r="58" spans="1:7" s="5" customFormat="1" ht="60.75" customHeight="1" x14ac:dyDescent="0.25">
      <c r="A58" s="6">
        <v>46</v>
      </c>
      <c r="B58" s="1" t="s">
        <v>192</v>
      </c>
      <c r="C58" s="1"/>
      <c r="D58" s="1" t="s">
        <v>240</v>
      </c>
      <c r="E58" s="2" t="s">
        <v>239</v>
      </c>
      <c r="F58" s="6" t="s">
        <v>193</v>
      </c>
      <c r="G58" s="3">
        <v>65</v>
      </c>
    </row>
    <row r="59" spans="1:7" s="5" customFormat="1" x14ac:dyDescent="0.25">
      <c r="A59" s="6">
        <v>47</v>
      </c>
      <c r="B59" s="1" t="s">
        <v>198</v>
      </c>
      <c r="C59" s="1"/>
      <c r="D59" s="1" t="s">
        <v>17</v>
      </c>
      <c r="E59" s="2" t="s">
        <v>36</v>
      </c>
      <c r="F59" s="1" t="s">
        <v>10</v>
      </c>
      <c r="G59" s="3">
        <v>1240</v>
      </c>
    </row>
    <row r="60" spans="1:7" s="5" customFormat="1" ht="30" x14ac:dyDescent="0.25">
      <c r="A60" s="6">
        <v>48</v>
      </c>
      <c r="B60" s="1" t="s">
        <v>83</v>
      </c>
      <c r="C60" s="1" t="s">
        <v>84</v>
      </c>
      <c r="D60" s="1" t="s">
        <v>9</v>
      </c>
      <c r="E60" s="2" t="s">
        <v>218</v>
      </c>
      <c r="F60" s="1" t="s">
        <v>10</v>
      </c>
      <c r="G60" s="3">
        <v>3</v>
      </c>
    </row>
    <row r="61" spans="1:7" s="5" customFormat="1" x14ac:dyDescent="0.25">
      <c r="A61" s="6">
        <v>49</v>
      </c>
      <c r="B61" s="1" t="s">
        <v>85</v>
      </c>
      <c r="C61" s="1" t="s">
        <v>86</v>
      </c>
      <c r="D61" s="1" t="s">
        <v>17</v>
      </c>
      <c r="E61" s="2">
        <v>0.5</v>
      </c>
      <c r="F61" s="1" t="s">
        <v>10</v>
      </c>
      <c r="G61" s="3">
        <v>30</v>
      </c>
    </row>
    <row r="62" spans="1:7" s="5" customFormat="1" ht="30" x14ac:dyDescent="0.25">
      <c r="A62" s="6">
        <v>50</v>
      </c>
      <c r="B62" s="1" t="s">
        <v>209</v>
      </c>
      <c r="C62" s="1" t="s">
        <v>210</v>
      </c>
      <c r="D62" s="1" t="s">
        <v>17</v>
      </c>
      <c r="E62" s="2" t="s">
        <v>211</v>
      </c>
      <c r="F62" s="6" t="s">
        <v>10</v>
      </c>
      <c r="G62" s="11">
        <f>260*15</f>
        <v>3900</v>
      </c>
    </row>
    <row r="63" spans="1:7" s="5" customFormat="1" ht="30" x14ac:dyDescent="0.25">
      <c r="A63" s="6">
        <v>51</v>
      </c>
      <c r="B63" s="1" t="s">
        <v>87</v>
      </c>
      <c r="C63" s="1" t="s">
        <v>88</v>
      </c>
      <c r="D63" s="1" t="s">
        <v>20</v>
      </c>
      <c r="E63" s="2">
        <v>0.5</v>
      </c>
      <c r="F63" s="1" t="s">
        <v>10</v>
      </c>
      <c r="G63" s="3">
        <f>167</f>
        <v>167</v>
      </c>
    </row>
    <row r="64" spans="1:7" s="5" customFormat="1" ht="30" x14ac:dyDescent="0.25">
      <c r="A64" s="6">
        <v>52</v>
      </c>
      <c r="B64" s="1" t="s">
        <v>89</v>
      </c>
      <c r="C64" s="1" t="s">
        <v>90</v>
      </c>
      <c r="D64" s="1" t="s">
        <v>9</v>
      </c>
      <c r="E64" s="2" t="s">
        <v>218</v>
      </c>
      <c r="F64" s="1" t="s">
        <v>10</v>
      </c>
      <c r="G64" s="3">
        <v>1</v>
      </c>
    </row>
    <row r="65" spans="1:7" s="5" customFormat="1" ht="120" x14ac:dyDescent="0.25">
      <c r="A65" s="6">
        <v>53</v>
      </c>
      <c r="B65" s="1" t="s">
        <v>91</v>
      </c>
      <c r="C65" s="1" t="s">
        <v>92</v>
      </c>
      <c r="D65" s="1" t="s">
        <v>9</v>
      </c>
      <c r="E65" s="2" t="s">
        <v>207</v>
      </c>
      <c r="F65" s="1" t="s">
        <v>10</v>
      </c>
      <c r="G65" s="3">
        <v>8</v>
      </c>
    </row>
    <row r="66" spans="1:7" s="5" customFormat="1" ht="30" x14ac:dyDescent="0.25">
      <c r="A66" s="6">
        <v>54</v>
      </c>
      <c r="B66" s="1" t="s">
        <v>93</v>
      </c>
      <c r="C66" s="1" t="s">
        <v>94</v>
      </c>
      <c r="D66" s="1" t="s">
        <v>9</v>
      </c>
      <c r="E66" s="2" t="s">
        <v>218</v>
      </c>
      <c r="F66" s="1" t="s">
        <v>10</v>
      </c>
      <c r="G66" s="3">
        <f>6+6</f>
        <v>12</v>
      </c>
    </row>
    <row r="67" spans="1:7" s="5" customFormat="1" ht="30" x14ac:dyDescent="0.25">
      <c r="A67" s="6">
        <v>55</v>
      </c>
      <c r="B67" s="1" t="s">
        <v>95</v>
      </c>
      <c r="C67" s="1" t="s">
        <v>96</v>
      </c>
      <c r="D67" s="1" t="s">
        <v>9</v>
      </c>
      <c r="E67" s="2" t="s">
        <v>218</v>
      </c>
      <c r="F67" s="1" t="s">
        <v>10</v>
      </c>
      <c r="G67" s="3">
        <v>5</v>
      </c>
    </row>
    <row r="68" spans="1:7" s="5" customFormat="1" ht="42.75" customHeight="1" x14ac:dyDescent="0.25">
      <c r="A68" s="6">
        <v>56</v>
      </c>
      <c r="B68" s="1" t="s">
        <v>97</v>
      </c>
      <c r="C68" s="1" t="s">
        <v>98</v>
      </c>
      <c r="D68" s="1" t="s">
        <v>9</v>
      </c>
      <c r="E68" s="2" t="s">
        <v>218</v>
      </c>
      <c r="F68" s="1" t="s">
        <v>10</v>
      </c>
      <c r="G68" s="3">
        <f>1+1+1+2</f>
        <v>5</v>
      </c>
    </row>
    <row r="69" spans="1:7" s="5" customFormat="1" ht="120" x14ac:dyDescent="0.25">
      <c r="A69" s="6">
        <v>57</v>
      </c>
      <c r="B69" s="1" t="s">
        <v>99</v>
      </c>
      <c r="C69" s="1" t="s">
        <v>100</v>
      </c>
      <c r="D69" s="1" t="s">
        <v>9</v>
      </c>
      <c r="E69" s="2" t="s">
        <v>207</v>
      </c>
      <c r="F69" s="1" t="s">
        <v>10</v>
      </c>
      <c r="G69" s="3">
        <f>8</f>
        <v>8</v>
      </c>
    </row>
    <row r="70" spans="1:7" s="5" customFormat="1" ht="30" x14ac:dyDescent="0.25">
      <c r="A70" s="6">
        <v>58</v>
      </c>
      <c r="B70" s="1" t="s">
        <v>99</v>
      </c>
      <c r="C70" s="1" t="s">
        <v>100</v>
      </c>
      <c r="D70" s="1" t="s">
        <v>9</v>
      </c>
      <c r="E70" s="2" t="s">
        <v>218</v>
      </c>
      <c r="F70" s="1" t="s">
        <v>10</v>
      </c>
      <c r="G70" s="3">
        <f>1+1</f>
        <v>2</v>
      </c>
    </row>
    <row r="71" spans="1:7" s="5" customFormat="1" x14ac:dyDescent="0.25">
      <c r="A71" s="6">
        <v>59</v>
      </c>
      <c r="B71" s="1" t="s">
        <v>101</v>
      </c>
      <c r="C71" s="1" t="s">
        <v>102</v>
      </c>
      <c r="D71" s="1" t="s">
        <v>17</v>
      </c>
      <c r="E71" s="2">
        <v>0.5</v>
      </c>
      <c r="F71" s="1" t="s">
        <v>10</v>
      </c>
      <c r="G71" s="3">
        <v>10</v>
      </c>
    </row>
    <row r="72" spans="1:7" s="5" customFormat="1" ht="30" x14ac:dyDescent="0.25">
      <c r="A72" s="6">
        <v>60</v>
      </c>
      <c r="B72" s="1" t="s">
        <v>103</v>
      </c>
      <c r="C72" s="1" t="s">
        <v>104</v>
      </c>
      <c r="D72" s="1" t="s">
        <v>20</v>
      </c>
      <c r="E72" s="2" t="s">
        <v>105</v>
      </c>
      <c r="F72" s="1" t="s">
        <v>10</v>
      </c>
      <c r="G72" s="3">
        <f>300+211+165</f>
        <v>676</v>
      </c>
    </row>
    <row r="73" spans="1:7" s="5" customFormat="1" ht="30" x14ac:dyDescent="0.25">
      <c r="A73" s="6">
        <v>61</v>
      </c>
      <c r="B73" s="1" t="s">
        <v>103</v>
      </c>
      <c r="C73" s="1" t="s">
        <v>104</v>
      </c>
      <c r="D73" s="1" t="s">
        <v>20</v>
      </c>
      <c r="E73" s="2" t="s">
        <v>105</v>
      </c>
      <c r="F73" s="6" t="s">
        <v>10</v>
      </c>
      <c r="G73" s="3">
        <v>105</v>
      </c>
    </row>
    <row r="74" spans="1:7" s="5" customFormat="1" ht="30" x14ac:dyDescent="0.25">
      <c r="A74" s="6">
        <v>62</v>
      </c>
      <c r="B74" s="1" t="s">
        <v>247</v>
      </c>
      <c r="C74" s="1" t="s">
        <v>248</v>
      </c>
      <c r="D74" s="1" t="s">
        <v>20</v>
      </c>
      <c r="E74" s="2" t="s">
        <v>105</v>
      </c>
      <c r="F74" s="6" t="s">
        <v>10</v>
      </c>
      <c r="G74" s="3">
        <v>40</v>
      </c>
    </row>
    <row r="75" spans="1:7" s="5" customFormat="1" ht="45" x14ac:dyDescent="0.25">
      <c r="A75" s="6">
        <v>63</v>
      </c>
      <c r="B75" s="1" t="s">
        <v>106</v>
      </c>
      <c r="C75" s="1" t="s">
        <v>107</v>
      </c>
      <c r="D75" s="1" t="s">
        <v>9</v>
      </c>
      <c r="E75" s="2" t="s">
        <v>108</v>
      </c>
      <c r="F75" s="1" t="s">
        <v>10</v>
      </c>
      <c r="G75" s="3">
        <v>3</v>
      </c>
    </row>
    <row r="76" spans="1:7" s="5" customFormat="1" ht="120" x14ac:dyDescent="0.25">
      <c r="A76" s="6">
        <v>64</v>
      </c>
      <c r="B76" s="1" t="s">
        <v>109</v>
      </c>
      <c r="C76" s="1" t="s">
        <v>110</v>
      </c>
      <c r="D76" s="1" t="s">
        <v>9</v>
      </c>
      <c r="E76" s="2" t="s">
        <v>207</v>
      </c>
      <c r="F76" s="1" t="s">
        <v>10</v>
      </c>
      <c r="G76" s="3">
        <v>6</v>
      </c>
    </row>
    <row r="77" spans="1:7" s="5" customFormat="1" ht="105" x14ac:dyDescent="0.25">
      <c r="A77" s="6">
        <v>65</v>
      </c>
      <c r="B77" s="1" t="s">
        <v>228</v>
      </c>
      <c r="C77" s="1" t="s">
        <v>229</v>
      </c>
      <c r="D77" s="1" t="s">
        <v>230</v>
      </c>
      <c r="E77" s="2" t="s">
        <v>215</v>
      </c>
      <c r="F77" s="1" t="s">
        <v>10</v>
      </c>
      <c r="G77" s="3">
        <v>3</v>
      </c>
    </row>
    <row r="78" spans="1:7" s="5" customFormat="1" ht="45" x14ac:dyDescent="0.25">
      <c r="A78" s="6">
        <v>66</v>
      </c>
      <c r="B78" s="1" t="s">
        <v>111</v>
      </c>
      <c r="C78" s="1" t="s">
        <v>112</v>
      </c>
      <c r="D78" s="1" t="s">
        <v>9</v>
      </c>
      <c r="E78" s="2" t="s">
        <v>208</v>
      </c>
      <c r="F78" s="1" t="s">
        <v>10</v>
      </c>
      <c r="G78" s="3">
        <f>4+8+5</f>
        <v>17</v>
      </c>
    </row>
    <row r="79" spans="1:7" s="5" customFormat="1" x14ac:dyDescent="0.25">
      <c r="A79" s="6">
        <v>67</v>
      </c>
      <c r="B79" s="1" t="s">
        <v>260</v>
      </c>
      <c r="C79" s="1" t="s">
        <v>112</v>
      </c>
      <c r="D79" s="1" t="s">
        <v>9</v>
      </c>
      <c r="E79" s="2">
        <v>2.5</v>
      </c>
      <c r="F79" s="6" t="s">
        <v>10</v>
      </c>
      <c r="G79" s="3">
        <v>2</v>
      </c>
    </row>
    <row r="80" spans="1:7" s="5" customFormat="1" x14ac:dyDescent="0.25">
      <c r="A80" s="6">
        <v>68</v>
      </c>
      <c r="B80" s="1" t="s">
        <v>113</v>
      </c>
      <c r="C80" s="1" t="s">
        <v>114</v>
      </c>
      <c r="D80" s="1" t="s">
        <v>20</v>
      </c>
      <c r="E80" s="2">
        <v>0.4</v>
      </c>
      <c r="F80" s="1" t="s">
        <v>10</v>
      </c>
      <c r="G80" s="3">
        <v>42</v>
      </c>
    </row>
    <row r="81" spans="1:7" s="5" customFormat="1" ht="30" x14ac:dyDescent="0.25">
      <c r="A81" s="6">
        <v>69</v>
      </c>
      <c r="B81" s="1" t="s">
        <v>115</v>
      </c>
      <c r="C81" s="1" t="s">
        <v>116</v>
      </c>
      <c r="D81" s="1" t="s">
        <v>9</v>
      </c>
      <c r="E81" s="2" t="s">
        <v>218</v>
      </c>
      <c r="F81" s="1" t="s">
        <v>10</v>
      </c>
      <c r="G81" s="3">
        <v>5</v>
      </c>
    </row>
    <row r="82" spans="1:7" s="5" customFormat="1" ht="120" x14ac:dyDescent="0.25">
      <c r="A82" s="6">
        <v>70</v>
      </c>
      <c r="B82" s="1" t="s">
        <v>117</v>
      </c>
      <c r="C82" s="1" t="s">
        <v>118</v>
      </c>
      <c r="D82" s="1" t="s">
        <v>9</v>
      </c>
      <c r="E82" s="2" t="s">
        <v>207</v>
      </c>
      <c r="F82" s="1" t="s">
        <v>10</v>
      </c>
      <c r="G82" s="3">
        <v>13</v>
      </c>
    </row>
    <row r="83" spans="1:7" s="5" customFormat="1" x14ac:dyDescent="0.25">
      <c r="A83" s="6">
        <v>71</v>
      </c>
      <c r="B83" s="1" t="s">
        <v>242</v>
      </c>
      <c r="C83" s="1"/>
      <c r="D83" s="1" t="s">
        <v>28</v>
      </c>
      <c r="E83" s="2">
        <v>1.5</v>
      </c>
      <c r="F83" s="1" t="s">
        <v>10</v>
      </c>
      <c r="G83" s="3">
        <f>12+13</f>
        <v>25</v>
      </c>
    </row>
    <row r="84" spans="1:7" s="5" customFormat="1" ht="120" x14ac:dyDescent="0.25">
      <c r="A84" s="6">
        <v>72</v>
      </c>
      <c r="B84" s="1" t="s">
        <v>213</v>
      </c>
      <c r="C84" s="1" t="s">
        <v>214</v>
      </c>
      <c r="D84" s="1" t="s">
        <v>9</v>
      </c>
      <c r="E84" s="2" t="s">
        <v>207</v>
      </c>
      <c r="F84" s="1" t="s">
        <v>10</v>
      </c>
      <c r="G84" s="3">
        <v>13</v>
      </c>
    </row>
    <row r="85" spans="1:7" s="5" customFormat="1" ht="105" x14ac:dyDescent="0.25">
      <c r="A85" s="6">
        <v>73</v>
      </c>
      <c r="B85" s="1" t="s">
        <v>213</v>
      </c>
      <c r="C85" s="1" t="s">
        <v>214</v>
      </c>
      <c r="D85" s="1" t="s">
        <v>9</v>
      </c>
      <c r="E85" s="2" t="s">
        <v>215</v>
      </c>
      <c r="F85" s="1" t="s">
        <v>10</v>
      </c>
      <c r="G85" s="3">
        <v>5</v>
      </c>
    </row>
    <row r="86" spans="1:7" s="5" customFormat="1" ht="30" x14ac:dyDescent="0.25">
      <c r="A86" s="6">
        <v>74</v>
      </c>
      <c r="B86" s="1" t="s">
        <v>119</v>
      </c>
      <c r="C86" s="1" t="s">
        <v>120</v>
      </c>
      <c r="D86" s="1" t="s">
        <v>9</v>
      </c>
      <c r="E86" s="2" t="s">
        <v>218</v>
      </c>
      <c r="F86" s="1" t="s">
        <v>10</v>
      </c>
      <c r="G86" s="3">
        <v>4</v>
      </c>
    </row>
    <row r="87" spans="1:7" s="5" customFormat="1" ht="45" x14ac:dyDescent="0.25">
      <c r="A87" s="6">
        <v>75</v>
      </c>
      <c r="B87" s="1" t="s">
        <v>121</v>
      </c>
      <c r="C87" s="1" t="s">
        <v>122</v>
      </c>
      <c r="D87" s="1" t="s">
        <v>17</v>
      </c>
      <c r="E87" s="2">
        <v>0.4</v>
      </c>
      <c r="F87" s="1" t="s">
        <v>10</v>
      </c>
      <c r="G87" s="3">
        <f>201+20</f>
        <v>221</v>
      </c>
    </row>
    <row r="88" spans="1:7" s="5" customFormat="1" ht="30" x14ac:dyDescent="0.25">
      <c r="A88" s="6">
        <v>76</v>
      </c>
      <c r="B88" s="1" t="s">
        <v>123</v>
      </c>
      <c r="C88" s="1" t="s">
        <v>124</v>
      </c>
      <c r="D88" s="1" t="s">
        <v>9</v>
      </c>
      <c r="E88" s="2" t="s">
        <v>218</v>
      </c>
      <c r="F88" s="1" t="s">
        <v>10</v>
      </c>
      <c r="G88" s="3">
        <v>6</v>
      </c>
    </row>
    <row r="89" spans="1:7" s="5" customFormat="1" ht="30" x14ac:dyDescent="0.25">
      <c r="A89" s="6">
        <v>77</v>
      </c>
      <c r="B89" s="1" t="s">
        <v>125</v>
      </c>
      <c r="C89" s="1" t="s">
        <v>126</v>
      </c>
      <c r="D89" s="1" t="s">
        <v>20</v>
      </c>
      <c r="E89" s="2" t="s">
        <v>36</v>
      </c>
      <c r="F89" s="1" t="s">
        <v>10</v>
      </c>
      <c r="G89" s="3">
        <f>(39+255+54.57)*11</f>
        <v>3834.27</v>
      </c>
    </row>
    <row r="90" spans="1:7" s="5" customFormat="1" x14ac:dyDescent="0.25">
      <c r="A90" s="6">
        <v>78</v>
      </c>
      <c r="B90" s="1" t="s">
        <v>234</v>
      </c>
      <c r="C90" s="1" t="s">
        <v>235</v>
      </c>
      <c r="D90" s="1" t="s">
        <v>20</v>
      </c>
      <c r="E90" s="2">
        <v>0.5</v>
      </c>
      <c r="F90" s="1" t="s">
        <v>10</v>
      </c>
      <c r="G90" s="3">
        <v>6</v>
      </c>
    </row>
    <row r="91" spans="1:7" s="5" customFormat="1" x14ac:dyDescent="0.25">
      <c r="A91" s="6">
        <v>79</v>
      </c>
      <c r="B91" s="1" t="s">
        <v>127</v>
      </c>
      <c r="C91" s="1" t="s">
        <v>128</v>
      </c>
      <c r="D91" s="1" t="s">
        <v>17</v>
      </c>
      <c r="E91" s="2">
        <v>0.5</v>
      </c>
      <c r="F91" s="1" t="s">
        <v>10</v>
      </c>
      <c r="G91" s="3">
        <f>120+240</f>
        <v>360</v>
      </c>
    </row>
    <row r="92" spans="1:7" s="5" customFormat="1" ht="30" x14ac:dyDescent="0.25">
      <c r="A92" s="6">
        <v>80</v>
      </c>
      <c r="B92" s="1" t="s">
        <v>129</v>
      </c>
      <c r="C92" s="1" t="s">
        <v>130</v>
      </c>
      <c r="D92" s="1" t="s">
        <v>9</v>
      </c>
      <c r="E92" s="2" t="s">
        <v>221</v>
      </c>
      <c r="F92" s="1" t="s">
        <v>10</v>
      </c>
      <c r="G92" s="3">
        <v>43</v>
      </c>
    </row>
    <row r="93" spans="1:7" s="5" customFormat="1" ht="30" x14ac:dyDescent="0.25">
      <c r="A93" s="6">
        <v>81</v>
      </c>
      <c r="B93" s="1" t="s">
        <v>131</v>
      </c>
      <c r="C93" s="1" t="s">
        <v>132</v>
      </c>
      <c r="D93" s="1" t="s">
        <v>20</v>
      </c>
      <c r="E93" s="2" t="s">
        <v>133</v>
      </c>
      <c r="F93" s="1" t="s">
        <v>10</v>
      </c>
      <c r="G93" s="3">
        <v>42</v>
      </c>
    </row>
    <row r="94" spans="1:7" s="5" customFormat="1" ht="30" x14ac:dyDescent="0.25">
      <c r="A94" s="6">
        <v>82</v>
      </c>
      <c r="B94" s="1" t="s">
        <v>245</v>
      </c>
      <c r="C94" s="1" t="s">
        <v>134</v>
      </c>
      <c r="D94" s="1" t="s">
        <v>9</v>
      </c>
      <c r="E94" s="2" t="s">
        <v>218</v>
      </c>
      <c r="F94" s="1" t="s">
        <v>10</v>
      </c>
      <c r="G94" s="3">
        <v>4</v>
      </c>
    </row>
    <row r="95" spans="1:7" s="5" customFormat="1" ht="60" x14ac:dyDescent="0.25">
      <c r="A95" s="6">
        <v>83</v>
      </c>
      <c r="B95" s="1" t="s">
        <v>255</v>
      </c>
      <c r="C95" s="1" t="s">
        <v>256</v>
      </c>
      <c r="D95" s="1" t="s">
        <v>20</v>
      </c>
      <c r="E95" s="2" t="s">
        <v>257</v>
      </c>
      <c r="F95" s="6" t="s">
        <v>10</v>
      </c>
      <c r="G95" s="3">
        <v>47</v>
      </c>
    </row>
    <row r="96" spans="1:7" s="5" customFormat="1" ht="30" x14ac:dyDescent="0.25">
      <c r="A96" s="6">
        <v>84</v>
      </c>
      <c r="B96" s="1" t="s">
        <v>135</v>
      </c>
      <c r="C96" s="1" t="s">
        <v>136</v>
      </c>
      <c r="D96" s="1" t="s">
        <v>9</v>
      </c>
      <c r="E96" s="2" t="s">
        <v>218</v>
      </c>
      <c r="F96" s="1" t="s">
        <v>10</v>
      </c>
      <c r="G96" s="3">
        <v>2</v>
      </c>
    </row>
    <row r="97" spans="1:7" s="5" customFormat="1" ht="30" x14ac:dyDescent="0.25">
      <c r="A97" s="6">
        <v>85</v>
      </c>
      <c r="B97" s="1" t="s">
        <v>137</v>
      </c>
      <c r="C97" s="1" t="s">
        <v>138</v>
      </c>
      <c r="D97" s="1" t="s">
        <v>9</v>
      </c>
      <c r="E97" s="2" t="s">
        <v>218</v>
      </c>
      <c r="F97" s="1" t="s">
        <v>10</v>
      </c>
      <c r="G97" s="3">
        <v>4</v>
      </c>
    </row>
    <row r="98" spans="1:7" s="5" customFormat="1" x14ac:dyDescent="0.25">
      <c r="A98" s="6">
        <v>86</v>
      </c>
      <c r="B98" s="1" t="s">
        <v>139</v>
      </c>
      <c r="C98" s="1" t="s">
        <v>140</v>
      </c>
      <c r="D98" s="1" t="s">
        <v>28</v>
      </c>
      <c r="E98" s="2">
        <v>3</v>
      </c>
      <c r="F98" s="1" t="s">
        <v>10</v>
      </c>
      <c r="G98" s="3">
        <f>6+6+8</f>
        <v>20</v>
      </c>
    </row>
    <row r="99" spans="1:7" s="5" customFormat="1" x14ac:dyDescent="0.25">
      <c r="A99" s="6">
        <v>87</v>
      </c>
      <c r="B99" s="1" t="s">
        <v>141</v>
      </c>
      <c r="C99" s="1" t="s">
        <v>142</v>
      </c>
      <c r="D99" s="1" t="s">
        <v>28</v>
      </c>
      <c r="E99" s="2">
        <v>2</v>
      </c>
      <c r="F99" s="1" t="s">
        <v>10</v>
      </c>
      <c r="G99" s="3">
        <v>4</v>
      </c>
    </row>
    <row r="100" spans="1:7" s="5" customFormat="1" x14ac:dyDescent="0.25">
      <c r="A100" s="6">
        <v>88</v>
      </c>
      <c r="B100" s="1" t="s">
        <v>143</v>
      </c>
      <c r="C100" s="1" t="s">
        <v>144</v>
      </c>
      <c r="D100" s="1" t="s">
        <v>28</v>
      </c>
      <c r="E100" s="2">
        <v>2.5</v>
      </c>
      <c r="F100" s="1" t="s">
        <v>10</v>
      </c>
      <c r="G100" s="3">
        <v>24</v>
      </c>
    </row>
    <row r="101" spans="1:7" s="5" customFormat="1" x14ac:dyDescent="0.25">
      <c r="A101" s="6">
        <v>89</v>
      </c>
      <c r="B101" s="1" t="s">
        <v>145</v>
      </c>
      <c r="C101" s="1" t="s">
        <v>146</v>
      </c>
      <c r="D101" s="1" t="s">
        <v>28</v>
      </c>
      <c r="E101" s="2">
        <v>1.5</v>
      </c>
      <c r="F101" s="1" t="s">
        <v>10</v>
      </c>
      <c r="G101" s="3">
        <f>10+5</f>
        <v>15</v>
      </c>
    </row>
    <row r="102" spans="1:7" s="5" customFormat="1" x14ac:dyDescent="0.25">
      <c r="A102" s="6">
        <v>90</v>
      </c>
      <c r="B102" s="8" t="s">
        <v>147</v>
      </c>
      <c r="C102" s="8" t="s">
        <v>148</v>
      </c>
      <c r="D102" s="8" t="s">
        <v>28</v>
      </c>
      <c r="E102" s="9">
        <v>2.5</v>
      </c>
      <c r="F102" s="8" t="s">
        <v>10</v>
      </c>
      <c r="G102" s="10">
        <v>10</v>
      </c>
    </row>
    <row r="103" spans="1:7" s="5" customFormat="1" ht="60" x14ac:dyDescent="0.25">
      <c r="A103" s="6">
        <v>91</v>
      </c>
      <c r="B103" s="1" t="s">
        <v>149</v>
      </c>
      <c r="C103" s="1" t="s">
        <v>150</v>
      </c>
      <c r="D103" s="1" t="s">
        <v>28</v>
      </c>
      <c r="E103" s="2" t="s">
        <v>151</v>
      </c>
      <c r="F103" s="1" t="s">
        <v>10</v>
      </c>
      <c r="G103" s="3">
        <f>9+10+8</f>
        <v>27</v>
      </c>
    </row>
    <row r="104" spans="1:7" s="5" customFormat="1" x14ac:dyDescent="0.25">
      <c r="A104" s="6">
        <v>92</v>
      </c>
      <c r="B104" s="1" t="s">
        <v>152</v>
      </c>
      <c r="C104" s="1" t="s">
        <v>148</v>
      </c>
      <c r="D104" s="1" t="s">
        <v>28</v>
      </c>
      <c r="E104" s="2">
        <v>3</v>
      </c>
      <c r="F104" s="1" t="s">
        <v>10</v>
      </c>
      <c r="G104" s="3">
        <f>9+9+8+4+16+31</f>
        <v>77</v>
      </c>
    </row>
    <row r="105" spans="1:7" s="5" customFormat="1" x14ac:dyDescent="0.25">
      <c r="A105" s="6">
        <v>93</v>
      </c>
      <c r="B105" s="1" t="s">
        <v>199</v>
      </c>
      <c r="C105" s="1"/>
      <c r="D105" s="1" t="s">
        <v>28</v>
      </c>
      <c r="E105" s="2" t="s">
        <v>200</v>
      </c>
      <c r="F105" s="1" t="s">
        <v>10</v>
      </c>
      <c r="G105" s="3">
        <v>6</v>
      </c>
    </row>
    <row r="106" spans="1:7" s="5" customFormat="1" x14ac:dyDescent="0.25">
      <c r="A106" s="6">
        <v>94</v>
      </c>
      <c r="B106" s="1" t="s">
        <v>153</v>
      </c>
      <c r="C106" s="1" t="s">
        <v>154</v>
      </c>
      <c r="D106" s="1" t="s">
        <v>28</v>
      </c>
      <c r="E106" s="2">
        <v>2.5</v>
      </c>
      <c r="F106" s="1" t="s">
        <v>10</v>
      </c>
      <c r="G106" s="3">
        <f>4+4</f>
        <v>8</v>
      </c>
    </row>
    <row r="107" spans="1:7" s="5" customFormat="1" ht="30" x14ac:dyDescent="0.25">
      <c r="A107" s="6">
        <v>95</v>
      </c>
      <c r="B107" s="1" t="s">
        <v>155</v>
      </c>
      <c r="C107" s="1" t="s">
        <v>156</v>
      </c>
      <c r="D107" s="1" t="s">
        <v>28</v>
      </c>
      <c r="E107" s="2">
        <v>3</v>
      </c>
      <c r="F107" s="1" t="s">
        <v>10</v>
      </c>
      <c r="G107" s="3">
        <f>8</f>
        <v>8</v>
      </c>
    </row>
    <row r="108" spans="1:7" s="5" customFormat="1" x14ac:dyDescent="0.25">
      <c r="A108" s="6">
        <v>96</v>
      </c>
      <c r="B108" s="1" t="s">
        <v>157</v>
      </c>
      <c r="C108" s="1" t="s">
        <v>158</v>
      </c>
      <c r="D108" s="1" t="s">
        <v>28</v>
      </c>
      <c r="E108" s="2">
        <v>2.5</v>
      </c>
      <c r="F108" s="1" t="s">
        <v>10</v>
      </c>
      <c r="G108" s="3">
        <v>10</v>
      </c>
    </row>
    <row r="109" spans="1:7" s="5" customFormat="1" ht="30" x14ac:dyDescent="0.25">
      <c r="A109" s="6">
        <v>97</v>
      </c>
      <c r="B109" s="1" t="s">
        <v>159</v>
      </c>
      <c r="C109" s="1" t="s">
        <v>160</v>
      </c>
      <c r="D109" s="1" t="s">
        <v>28</v>
      </c>
      <c r="E109" s="2">
        <v>2.5</v>
      </c>
      <c r="F109" s="1" t="s">
        <v>10</v>
      </c>
      <c r="G109" s="3">
        <v>8</v>
      </c>
    </row>
    <row r="110" spans="1:7" s="5" customFormat="1" x14ac:dyDescent="0.25">
      <c r="A110" s="6">
        <v>98</v>
      </c>
      <c r="B110" s="1" t="s">
        <v>161</v>
      </c>
      <c r="C110" s="1" t="s">
        <v>162</v>
      </c>
      <c r="D110" s="1" t="s">
        <v>28</v>
      </c>
      <c r="E110" s="2">
        <v>2.5</v>
      </c>
      <c r="F110" s="1" t="s">
        <v>10</v>
      </c>
      <c r="G110" s="3">
        <v>9</v>
      </c>
    </row>
    <row r="111" spans="1:7" s="5" customFormat="1" ht="90" x14ac:dyDescent="0.25">
      <c r="A111" s="6">
        <v>99</v>
      </c>
      <c r="B111" s="1" t="s">
        <v>163</v>
      </c>
      <c r="C111" s="1" t="s">
        <v>164</v>
      </c>
      <c r="D111" s="1" t="s">
        <v>9</v>
      </c>
      <c r="E111" s="2" t="s">
        <v>222</v>
      </c>
      <c r="F111" s="1" t="s">
        <v>10</v>
      </c>
      <c r="G111" s="3">
        <f>3+2</f>
        <v>5</v>
      </c>
    </row>
    <row r="112" spans="1:7" s="5" customFormat="1" ht="120" x14ac:dyDescent="0.25">
      <c r="A112" s="6">
        <v>100</v>
      </c>
      <c r="B112" s="1" t="s">
        <v>165</v>
      </c>
      <c r="C112" s="1" t="s">
        <v>166</v>
      </c>
      <c r="D112" s="1" t="s">
        <v>9</v>
      </c>
      <c r="E112" s="2" t="s">
        <v>207</v>
      </c>
      <c r="F112" s="1" t="s">
        <v>10</v>
      </c>
      <c r="G112" s="3">
        <v>13</v>
      </c>
    </row>
    <row r="113" spans="1:7" s="5" customFormat="1" ht="30" x14ac:dyDescent="0.25">
      <c r="A113" s="6">
        <v>101</v>
      </c>
      <c r="B113" s="1" t="s">
        <v>167</v>
      </c>
      <c r="C113" s="1" t="s">
        <v>168</v>
      </c>
      <c r="D113" s="1" t="s">
        <v>9</v>
      </c>
      <c r="E113" s="2" t="s">
        <v>218</v>
      </c>
      <c r="F113" s="1" t="s">
        <v>10</v>
      </c>
      <c r="G113" s="3">
        <v>3</v>
      </c>
    </row>
    <row r="114" spans="1:7" s="5" customFormat="1" x14ac:dyDescent="0.25">
      <c r="A114" s="6">
        <v>102</v>
      </c>
      <c r="B114" s="1" t="s">
        <v>197</v>
      </c>
      <c r="C114" s="1"/>
      <c r="D114" s="1" t="s">
        <v>17</v>
      </c>
      <c r="E114" s="2" t="s">
        <v>241</v>
      </c>
      <c r="F114" s="1" t="s">
        <v>10</v>
      </c>
      <c r="G114" s="3">
        <v>240</v>
      </c>
    </row>
    <row r="115" spans="1:7" s="5" customFormat="1" ht="30" x14ac:dyDescent="0.25">
      <c r="A115" s="6">
        <v>103</v>
      </c>
      <c r="B115" s="1" t="s">
        <v>169</v>
      </c>
      <c r="C115" s="1" t="s">
        <v>170</v>
      </c>
      <c r="D115" s="1" t="s">
        <v>9</v>
      </c>
      <c r="E115" s="2" t="s">
        <v>220</v>
      </c>
      <c r="F115" s="1" t="s">
        <v>10</v>
      </c>
      <c r="G115" s="3">
        <v>2</v>
      </c>
    </row>
    <row r="116" spans="1:7" s="5" customFormat="1" x14ac:dyDescent="0.25">
      <c r="A116" s="6">
        <v>104</v>
      </c>
      <c r="B116" s="1" t="s">
        <v>246</v>
      </c>
      <c r="C116" s="1"/>
      <c r="D116" s="1"/>
      <c r="E116" s="2"/>
      <c r="F116" s="6"/>
      <c r="G116" s="3">
        <v>80</v>
      </c>
    </row>
    <row r="117" spans="1:7" s="5" customFormat="1" ht="30" x14ac:dyDescent="0.25">
      <c r="A117" s="6">
        <v>105</v>
      </c>
      <c r="B117" s="1" t="s">
        <v>171</v>
      </c>
      <c r="C117" s="1" t="s">
        <v>172</v>
      </c>
      <c r="D117" s="1" t="s">
        <v>9</v>
      </c>
      <c r="E117" s="2" t="s">
        <v>218</v>
      </c>
      <c r="F117" s="1" t="s">
        <v>10</v>
      </c>
      <c r="G117" s="3">
        <f>10</f>
        <v>10</v>
      </c>
    </row>
    <row r="118" spans="1:7" s="5" customFormat="1" ht="120" x14ac:dyDescent="0.25">
      <c r="A118" s="6">
        <v>106</v>
      </c>
      <c r="B118" s="1" t="s">
        <v>173</v>
      </c>
      <c r="C118" s="1" t="s">
        <v>174</v>
      </c>
      <c r="D118" s="1" t="s">
        <v>9</v>
      </c>
      <c r="E118" s="2" t="s">
        <v>207</v>
      </c>
      <c r="F118" s="1" t="s">
        <v>10</v>
      </c>
      <c r="G118" s="3">
        <v>14</v>
      </c>
    </row>
    <row r="119" spans="1:7" s="5" customFormat="1" x14ac:dyDescent="0.25">
      <c r="A119" s="6">
        <v>107</v>
      </c>
      <c r="B119" s="1" t="s">
        <v>249</v>
      </c>
      <c r="C119" s="1" t="s">
        <v>250</v>
      </c>
      <c r="D119" s="1" t="s">
        <v>28</v>
      </c>
      <c r="E119" s="2" t="s">
        <v>251</v>
      </c>
      <c r="F119" s="6" t="s">
        <v>10</v>
      </c>
      <c r="G119" s="3">
        <v>16</v>
      </c>
    </row>
    <row r="120" spans="1:7" s="5" customFormat="1" ht="30" x14ac:dyDescent="0.25">
      <c r="A120" s="6">
        <v>108</v>
      </c>
      <c r="B120" s="1" t="s">
        <v>175</v>
      </c>
      <c r="C120" s="1" t="s">
        <v>176</v>
      </c>
      <c r="D120" s="1" t="s">
        <v>9</v>
      </c>
      <c r="E120" s="2" t="s">
        <v>218</v>
      </c>
      <c r="F120" s="1" t="s">
        <v>10</v>
      </c>
      <c r="G120" s="3">
        <v>3</v>
      </c>
    </row>
    <row r="121" spans="1:7" s="5" customFormat="1" x14ac:dyDescent="0.25">
      <c r="A121" s="6">
        <v>109</v>
      </c>
      <c r="B121" s="1" t="s">
        <v>258</v>
      </c>
      <c r="C121" s="1" t="s">
        <v>259</v>
      </c>
      <c r="D121" s="1" t="s">
        <v>9</v>
      </c>
      <c r="E121" s="2">
        <v>1.5</v>
      </c>
      <c r="F121" s="6" t="s">
        <v>10</v>
      </c>
      <c r="G121" s="3">
        <v>5</v>
      </c>
    </row>
    <row r="122" spans="1:7" s="5" customFormat="1" ht="120" x14ac:dyDescent="0.25">
      <c r="A122" s="6">
        <v>110</v>
      </c>
      <c r="B122" s="1" t="s">
        <v>177</v>
      </c>
      <c r="C122" s="1" t="s">
        <v>178</v>
      </c>
      <c r="D122" s="1" t="s">
        <v>9</v>
      </c>
      <c r="E122" s="2" t="s">
        <v>207</v>
      </c>
      <c r="F122" s="1" t="s">
        <v>10</v>
      </c>
      <c r="G122" s="3">
        <v>11</v>
      </c>
    </row>
    <row r="123" spans="1:7" s="5" customFormat="1" x14ac:dyDescent="0.25">
      <c r="A123" s="6">
        <v>111</v>
      </c>
      <c r="B123" s="1" t="s">
        <v>237</v>
      </c>
      <c r="C123" s="1"/>
      <c r="D123" s="1" t="s">
        <v>17</v>
      </c>
      <c r="E123" s="2">
        <v>0.5</v>
      </c>
      <c r="F123" s="1" t="s">
        <v>238</v>
      </c>
      <c r="G123" s="3">
        <v>30</v>
      </c>
    </row>
    <row r="124" spans="1:7" s="5" customFormat="1" ht="30" x14ac:dyDescent="0.25">
      <c r="A124" s="6">
        <v>112</v>
      </c>
      <c r="B124" s="1" t="s">
        <v>179</v>
      </c>
      <c r="C124" s="1" t="s">
        <v>180</v>
      </c>
      <c r="D124" s="1" t="s">
        <v>9</v>
      </c>
      <c r="E124" s="2" t="s">
        <v>218</v>
      </c>
      <c r="F124" s="1" t="s">
        <v>10</v>
      </c>
      <c r="G124" s="3">
        <v>3</v>
      </c>
    </row>
    <row r="125" spans="1:7" s="5" customFormat="1" ht="30" x14ac:dyDescent="0.25">
      <c r="A125" s="6">
        <v>113</v>
      </c>
      <c r="B125" s="1" t="s">
        <v>181</v>
      </c>
      <c r="C125" s="1" t="s">
        <v>182</v>
      </c>
      <c r="D125" s="1" t="s">
        <v>9</v>
      </c>
      <c r="E125" s="2" t="s">
        <v>218</v>
      </c>
      <c r="F125" s="1" t="s">
        <v>10</v>
      </c>
      <c r="G125" s="3">
        <v>10</v>
      </c>
    </row>
    <row r="126" spans="1:7" s="5" customFormat="1" ht="30" x14ac:dyDescent="0.25">
      <c r="A126" s="6">
        <v>114</v>
      </c>
      <c r="B126" s="1" t="s">
        <v>183</v>
      </c>
      <c r="C126" s="1" t="s">
        <v>184</v>
      </c>
      <c r="D126" s="1" t="s">
        <v>9</v>
      </c>
      <c r="E126" s="2" t="s">
        <v>218</v>
      </c>
      <c r="F126" s="1" t="s">
        <v>10</v>
      </c>
      <c r="G126" s="3">
        <v>2</v>
      </c>
    </row>
    <row r="127" spans="1:7" s="5" customFormat="1" ht="45" x14ac:dyDescent="0.25">
      <c r="A127" s="6">
        <v>115</v>
      </c>
      <c r="B127" s="1" t="s">
        <v>185</v>
      </c>
      <c r="C127" s="1" t="s">
        <v>186</v>
      </c>
      <c r="D127" s="1" t="s">
        <v>17</v>
      </c>
      <c r="E127" s="2" t="s">
        <v>187</v>
      </c>
      <c r="F127" s="1" t="s">
        <v>10</v>
      </c>
      <c r="G127" s="3">
        <f>19</f>
        <v>19</v>
      </c>
    </row>
    <row r="128" spans="1:7" s="5" customFormat="1" ht="30" x14ac:dyDescent="0.25">
      <c r="A128" s="6">
        <v>116</v>
      </c>
      <c r="B128" s="1" t="s">
        <v>188</v>
      </c>
      <c r="C128" s="1" t="s">
        <v>189</v>
      </c>
      <c r="D128" s="1" t="s">
        <v>9</v>
      </c>
      <c r="E128" s="2" t="s">
        <v>218</v>
      </c>
      <c r="F128" s="1" t="s">
        <v>10</v>
      </c>
      <c r="G128" s="3">
        <v>3</v>
      </c>
    </row>
    <row r="129" spans="1:7" s="5" customFormat="1" x14ac:dyDescent="0.25">
      <c r="A129" s="6">
        <v>117</v>
      </c>
      <c r="B129" s="1" t="s">
        <v>190</v>
      </c>
      <c r="C129" s="1" t="s">
        <v>191</v>
      </c>
      <c r="D129" s="1" t="s">
        <v>20</v>
      </c>
      <c r="E129" s="2">
        <v>0.5</v>
      </c>
      <c r="F129" s="1" t="s">
        <v>10</v>
      </c>
      <c r="G129" s="3">
        <v>1636</v>
      </c>
    </row>
    <row r="130" spans="1:7" s="5" customFormat="1" ht="30" x14ac:dyDescent="0.25">
      <c r="A130" s="6">
        <v>118</v>
      </c>
      <c r="B130" s="1" t="s">
        <v>225</v>
      </c>
      <c r="C130" s="1" t="s">
        <v>226</v>
      </c>
      <c r="D130" s="1"/>
      <c r="E130" s="2" t="s">
        <v>227</v>
      </c>
      <c r="F130" s="1" t="s">
        <v>10</v>
      </c>
      <c r="G130" s="3">
        <v>3</v>
      </c>
    </row>
    <row r="131" spans="1:7" s="5" customFormat="1" x14ac:dyDescent="0.25">
      <c r="A131" s="6">
        <v>119</v>
      </c>
      <c r="B131" s="1" t="s">
        <v>205</v>
      </c>
      <c r="C131" s="1" t="s">
        <v>231</v>
      </c>
      <c r="D131" s="1" t="s">
        <v>20</v>
      </c>
      <c r="E131" s="2">
        <v>0.5</v>
      </c>
      <c r="F131" s="6" t="s">
        <v>10</v>
      </c>
      <c r="G131" s="11">
        <f>16+50</f>
        <v>66</v>
      </c>
    </row>
    <row r="132" spans="1:7" s="5" customFormat="1" x14ac:dyDescent="0.25">
      <c r="A132" s="6">
        <v>120</v>
      </c>
      <c r="B132" s="1" t="s">
        <v>203</v>
      </c>
      <c r="C132" s="1" t="s">
        <v>204</v>
      </c>
      <c r="D132" s="1" t="s">
        <v>20</v>
      </c>
      <c r="E132" s="2">
        <v>0.5</v>
      </c>
      <c r="F132" s="1" t="s">
        <v>10</v>
      </c>
      <c r="G132" s="3">
        <v>8</v>
      </c>
    </row>
    <row r="133" spans="1:7" s="5" customFormat="1" x14ac:dyDescent="0.25">
      <c r="A133" s="6">
        <v>121</v>
      </c>
      <c r="B133" s="1" t="s">
        <v>267</v>
      </c>
      <c r="C133" s="1"/>
      <c r="D133" s="1" t="s">
        <v>9</v>
      </c>
      <c r="E133" s="2" t="s">
        <v>244</v>
      </c>
      <c r="F133" s="6" t="s">
        <v>10</v>
      </c>
      <c r="G133" s="11">
        <v>16</v>
      </c>
    </row>
    <row r="134" spans="1:7" s="5" customFormat="1" ht="30" x14ac:dyDescent="0.25">
      <c r="A134" s="6">
        <v>122</v>
      </c>
      <c r="B134" s="1" t="s">
        <v>268</v>
      </c>
      <c r="C134" s="1"/>
      <c r="D134" s="1" t="s">
        <v>266</v>
      </c>
      <c r="E134" s="2"/>
      <c r="F134" s="6" t="s">
        <v>10</v>
      </c>
      <c r="G134" s="11">
        <v>350</v>
      </c>
    </row>
    <row r="135" spans="1:7" s="5" customFormat="1" ht="30" x14ac:dyDescent="0.25">
      <c r="A135" s="6">
        <v>123</v>
      </c>
      <c r="B135" s="1" t="s">
        <v>269</v>
      </c>
      <c r="C135" s="1"/>
      <c r="D135" s="1" t="s">
        <v>266</v>
      </c>
      <c r="E135" s="2"/>
      <c r="F135" s="6" t="s">
        <v>10</v>
      </c>
      <c r="G135" s="11">
        <v>650</v>
      </c>
    </row>
    <row r="136" spans="1:7" s="5" customFormat="1" x14ac:dyDescent="0.25">
      <c r="A136" s="6">
        <v>124</v>
      </c>
      <c r="B136" s="1" t="s">
        <v>243</v>
      </c>
      <c r="C136" s="1"/>
      <c r="D136" s="1" t="s">
        <v>264</v>
      </c>
      <c r="E136" s="2"/>
      <c r="F136" s="6" t="s">
        <v>236</v>
      </c>
      <c r="G136" s="3">
        <f>200</f>
        <v>200</v>
      </c>
    </row>
    <row r="137" spans="1:7" s="5" customFormat="1" x14ac:dyDescent="0.25">
      <c r="A137" s="6">
        <v>125</v>
      </c>
      <c r="B137" s="1" t="s">
        <v>195</v>
      </c>
      <c r="C137" s="1"/>
      <c r="D137" s="1" t="s">
        <v>264</v>
      </c>
      <c r="E137" s="2"/>
      <c r="F137" s="6" t="s">
        <v>236</v>
      </c>
      <c r="G137" s="3">
        <f>200+80</f>
        <v>280</v>
      </c>
    </row>
    <row r="138" spans="1:7" s="5" customFormat="1" x14ac:dyDescent="0.25">
      <c r="A138" s="6">
        <v>126</v>
      </c>
      <c r="B138" s="1" t="s">
        <v>212</v>
      </c>
      <c r="C138" s="1"/>
      <c r="D138" s="1" t="s">
        <v>264</v>
      </c>
      <c r="E138" s="2"/>
      <c r="F138" s="1"/>
      <c r="G138" s="3">
        <f>81+50+25+150</f>
        <v>306</v>
      </c>
    </row>
    <row r="139" spans="1:7" s="5" customFormat="1" ht="33.75" customHeight="1" x14ac:dyDescent="0.25">
      <c r="A139" s="6">
        <v>127</v>
      </c>
      <c r="B139" s="1" t="s">
        <v>270</v>
      </c>
      <c r="C139" s="1"/>
      <c r="D139" s="1" t="s">
        <v>264</v>
      </c>
      <c r="E139" s="2"/>
      <c r="F139" s="1"/>
      <c r="G139" s="3">
        <f>3+1</f>
        <v>4</v>
      </c>
    </row>
    <row r="140" spans="1:7" s="5" customFormat="1" ht="30" x14ac:dyDescent="0.25">
      <c r="A140" s="6">
        <v>128</v>
      </c>
      <c r="B140" s="1" t="s">
        <v>265</v>
      </c>
      <c r="C140" s="1" t="s">
        <v>271</v>
      </c>
      <c r="D140" s="1" t="s">
        <v>264</v>
      </c>
      <c r="E140" s="2"/>
      <c r="F140" s="6" t="s">
        <v>272</v>
      </c>
      <c r="G140" s="3">
        <v>450</v>
      </c>
    </row>
    <row r="141" spans="1:7" s="5" customFormat="1" x14ac:dyDescent="0.25">
      <c r="A141" s="6">
        <v>129</v>
      </c>
      <c r="B141" s="1" t="s">
        <v>206</v>
      </c>
      <c r="C141" s="1"/>
      <c r="D141" s="1" t="s">
        <v>264</v>
      </c>
      <c r="E141" s="2"/>
      <c r="F141" s="1"/>
      <c r="G141" s="3">
        <v>1</v>
      </c>
    </row>
    <row r="142" spans="1:7" s="5" customFormat="1" x14ac:dyDescent="0.25">
      <c r="A142" s="6">
        <v>130</v>
      </c>
      <c r="B142" s="1"/>
      <c r="C142" s="1"/>
      <c r="D142" s="1"/>
      <c r="E142" s="2"/>
      <c r="F142" s="1"/>
      <c r="G142" s="3"/>
    </row>
    <row r="143" spans="1:7" s="5" customFormat="1" x14ac:dyDescent="0.25">
      <c r="A143" s="6">
        <v>131</v>
      </c>
      <c r="B143" s="1" t="s">
        <v>261</v>
      </c>
      <c r="C143" s="1"/>
      <c r="D143" s="1" t="s">
        <v>263</v>
      </c>
      <c r="E143" s="2"/>
      <c r="F143" s="6"/>
      <c r="G143" s="3">
        <v>1</v>
      </c>
    </row>
    <row r="144" spans="1:7" s="5" customFormat="1" ht="45" x14ac:dyDescent="0.25">
      <c r="A144" s="6">
        <v>132</v>
      </c>
      <c r="B144" s="1" t="s">
        <v>262</v>
      </c>
      <c r="C144" s="1"/>
      <c r="D144" s="1" t="s">
        <v>263</v>
      </c>
      <c r="E144" s="2"/>
      <c r="F144" s="6" t="s">
        <v>273</v>
      </c>
      <c r="G144" s="3">
        <f>G57+G58</f>
        <v>32000</v>
      </c>
    </row>
    <row r="145" spans="1:7" s="5" customFormat="1" ht="30.75" customHeight="1" x14ac:dyDescent="0.25">
      <c r="A145" s="6"/>
      <c r="B145" s="1"/>
      <c r="C145" s="1"/>
      <c r="D145" s="1"/>
      <c r="E145" s="2"/>
      <c r="F145" s="1"/>
      <c r="G145" s="3"/>
    </row>
  </sheetData>
  <sortState ref="A6:I138">
    <sortCondition ref="B6:B138"/>
  </sortState>
  <mergeCells count="15">
    <mergeCell ref="A9:H9"/>
    <mergeCell ref="A10:H10"/>
    <mergeCell ref="G11:G12"/>
    <mergeCell ref="A11:A12"/>
    <mergeCell ref="B11:B12"/>
    <mergeCell ref="C11:C12"/>
    <mergeCell ref="D11:D12"/>
    <mergeCell ref="E11:E12"/>
    <mergeCell ref="F11:F12"/>
    <mergeCell ref="A8:H8"/>
    <mergeCell ref="A2:H2"/>
    <mergeCell ref="A3:H3"/>
    <mergeCell ref="A4:H4"/>
    <mergeCell ref="A5:H5"/>
    <mergeCell ref="A6:H6"/>
  </mergeCells>
  <pageMargins left="0.7" right="0.7" top="0.75" bottom="0.75" header="0.3" footer="0.3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A33" sqref="A33:A3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Plan1</vt:lpstr>
      <vt:lpstr>Plan2</vt:lpstr>
      <vt:lpstr>Plan3</vt:lpstr>
      <vt:lpstr>Plan1!Area_de_impressao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Marize</dc:creator>
  <cp:lastModifiedBy>mfaleiro</cp:lastModifiedBy>
  <cp:lastPrinted>2014-06-16T15:55:41Z</cp:lastPrinted>
  <dcterms:created xsi:type="dcterms:W3CDTF">2014-03-25T14:58:12Z</dcterms:created>
  <dcterms:modified xsi:type="dcterms:W3CDTF">2014-06-16T15:55:43Z</dcterms:modified>
</cp:coreProperties>
</file>